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unnskapssenteret (KSIS)\FELLES\UTLEIE\Bestillingsskjema interne og eksterne kunder\"/>
    </mc:Choice>
  </mc:AlternateContent>
  <xr:revisionPtr revIDLastSave="0" documentId="13_ncr:1_{61D777A4-C2B6-4F8C-88A9-90FC98BAA337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Bestillingsskjema" sheetId="1" r:id="rId1"/>
    <sheet name="Allergener" sheetId="2" r:id="rId2"/>
    <sheet name="Til regnskap" sheetId="3" r:id="rId3"/>
    <sheet name="Intern_ekstern" sheetId="4" state="hidden" r:id="rId4"/>
  </sheets>
  <definedNames>
    <definedName name="Påsmurt">Bestillingsskjema!$B$24:$B$27</definedName>
    <definedName name="_xlnm.Print_Area" localSheetId="0">Bestillingsskjema!$A$2:$N$75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  <c r="B11" i="3"/>
  <c r="B9" i="3"/>
  <c r="A12" i="3"/>
  <c r="A13" i="3"/>
  <c r="A14" i="3"/>
  <c r="B14" i="3" s="1"/>
  <c r="A15" i="3"/>
  <c r="B15" i="3" s="1"/>
  <c r="A16" i="3"/>
  <c r="C14" i="3"/>
  <c r="E14" i="3" s="1"/>
  <c r="C15" i="3"/>
  <c r="E15" i="3" s="1"/>
  <c r="E7" i="3"/>
  <c r="D7" i="3"/>
  <c r="C7" i="3"/>
  <c r="B7" i="3"/>
  <c r="B10" i="3"/>
  <c r="B12" i="3" l="1"/>
  <c r="B13" i="3"/>
  <c r="B16" i="3"/>
  <c r="M27" i="1"/>
  <c r="M26" i="1"/>
  <c r="N52" i="1"/>
  <c r="M32" i="1" l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31" i="1"/>
  <c r="M29" i="1"/>
  <c r="F33" i="1"/>
  <c r="F36" i="1"/>
  <c r="M10" i="1"/>
  <c r="C8" i="4" s="1"/>
  <c r="D8" i="4" l="1"/>
  <c r="D13" i="3"/>
  <c r="C16" i="3"/>
  <c r="E16" i="3" s="1"/>
  <c r="C12" i="3"/>
  <c r="E12" i="3" s="1"/>
  <c r="C9" i="3"/>
  <c r="E9" i="3"/>
  <c r="C13" i="3" l="1"/>
  <c r="E8" i="4"/>
  <c r="E13" i="3" s="1"/>
  <c r="F41" i="1"/>
  <c r="M28" i="1" l="1"/>
  <c r="F15" i="1" l="1"/>
  <c r="F8" i="1" l="1"/>
  <c r="C6" i="4" s="1"/>
  <c r="D6" i="4" s="1"/>
  <c r="E6" i="4" s="1"/>
  <c r="C11" i="3" l="1"/>
  <c r="D11" i="3"/>
  <c r="E11" i="3" s="1"/>
  <c r="F42" i="1"/>
  <c r="F17" i="1" l="1"/>
  <c r="F14" i="1"/>
  <c r="F34" i="1" l="1"/>
  <c r="F32" i="1"/>
  <c r="F39" i="1" l="1"/>
  <c r="F40" i="1"/>
  <c r="F35" i="1"/>
  <c r="F25" i="1"/>
  <c r="F26" i="1"/>
  <c r="F27" i="1"/>
  <c r="F16" i="1"/>
  <c r="F19" i="1"/>
  <c r="F13" i="1"/>
  <c r="F31" i="1"/>
  <c r="F24" i="1" l="1"/>
  <c r="F23" i="1"/>
  <c r="F12" i="1"/>
  <c r="C5" i="4" l="1"/>
  <c r="D5" i="4" s="1"/>
  <c r="C4" i="4"/>
  <c r="F48" i="1"/>
  <c r="D10" i="3" l="1"/>
  <c r="D4" i="4"/>
  <c r="C10" i="3"/>
  <c r="E10" i="3" s="1"/>
  <c r="E5" i="4"/>
  <c r="E4" i="4"/>
</calcChain>
</file>

<file path=xl/sharedStrings.xml><?xml version="1.0" encoding="utf-8"?>
<sst xmlns="http://schemas.openxmlformats.org/spreadsheetml/2006/main" count="396" uniqueCount="260">
  <si>
    <t>Mineralvann</t>
  </si>
  <si>
    <t>Kanne (til ca. 7 pers)</t>
  </si>
  <si>
    <t>Flaske</t>
  </si>
  <si>
    <t>Vegetar</t>
  </si>
  <si>
    <t>Ost og skinke</t>
  </si>
  <si>
    <t>Roastbeef</t>
  </si>
  <si>
    <t>Kaffe m/melk og sukker</t>
  </si>
  <si>
    <t>Te m/melk og sukker</t>
  </si>
  <si>
    <t>Kanne (til ca. 10 pers)</t>
  </si>
  <si>
    <t>Type fyll</t>
  </si>
  <si>
    <t>Dagens smoothie</t>
  </si>
  <si>
    <t xml:space="preserve">Husets yoghurt </t>
  </si>
  <si>
    <t>m/müsli, frukt, bær</t>
  </si>
  <si>
    <t>m/ulike frukter</t>
  </si>
  <si>
    <t>Fruktfat (til 10 personer)</t>
  </si>
  <si>
    <t>Hel og oppskåret frukt</t>
  </si>
  <si>
    <t>Antall</t>
  </si>
  <si>
    <t>Pris</t>
  </si>
  <si>
    <t>Sum</t>
  </si>
  <si>
    <t>Kl.11-13</t>
  </si>
  <si>
    <t>ALLERGENER     PRODUKT</t>
  </si>
  <si>
    <t>MELK</t>
  </si>
  <si>
    <t xml:space="preserve"> KORN: HVETE</t>
  </si>
  <si>
    <t>KORN: RUG</t>
  </si>
  <si>
    <t xml:space="preserve">KORN: BYGG </t>
  </si>
  <si>
    <t>KORN: HAVRE</t>
  </si>
  <si>
    <t>SKALL-DYR</t>
  </si>
  <si>
    <t>EGG</t>
  </si>
  <si>
    <t>FISK</t>
  </si>
  <si>
    <t>PEA-NØTTER</t>
  </si>
  <si>
    <t>SOYA- BØNNER</t>
  </si>
  <si>
    <t>MANDLER</t>
  </si>
  <si>
    <t>VAL-NØTTER</t>
  </si>
  <si>
    <t>HASSEL-NØTTER</t>
  </si>
  <si>
    <t>SELLERI</t>
  </si>
  <si>
    <t>SENNEP</t>
  </si>
  <si>
    <t>SESAM- FRØ</t>
  </si>
  <si>
    <t>SVOVEL-DIOKSID</t>
  </si>
  <si>
    <t>LUPIN</t>
  </si>
  <si>
    <t>BLØTDYR</t>
  </si>
  <si>
    <t>SITRUS</t>
  </si>
  <si>
    <t>BRØD:</t>
  </si>
  <si>
    <t>FLAGUETTER</t>
  </si>
  <si>
    <t>X</t>
  </si>
  <si>
    <t>CHIABATTA FIN</t>
  </si>
  <si>
    <t>CHIABATTA HAVRE</t>
  </si>
  <si>
    <t>BAGUETTE FIN</t>
  </si>
  <si>
    <t>BAGUETTE GROV</t>
  </si>
  <si>
    <t>FOCACCIA FIN</t>
  </si>
  <si>
    <t>FOCACCIA FLERKORN</t>
  </si>
  <si>
    <t>GLUTENFRITT</t>
  </si>
  <si>
    <t>WRAPS MED KYLLING:</t>
  </si>
  <si>
    <t>TORTILLA</t>
  </si>
  <si>
    <t>KYLLING</t>
  </si>
  <si>
    <t>PAPRIKA</t>
  </si>
  <si>
    <t>TOMAT</t>
  </si>
  <si>
    <t>LØK</t>
  </si>
  <si>
    <t>SALAT</t>
  </si>
  <si>
    <t>WRAPS VEGETAR:</t>
  </si>
  <si>
    <t>RØKELAKS MED EGGERØRE</t>
  </si>
  <si>
    <t>EGG OG TOMAT</t>
  </si>
  <si>
    <t>VEGETAR</t>
  </si>
  <si>
    <t>PHILADELPHIA (SOM SMØR)</t>
  </si>
  <si>
    <t>KAKER:</t>
  </si>
  <si>
    <t>GULROTKAKE</t>
  </si>
  <si>
    <t>BROWNIES</t>
  </si>
  <si>
    <t>KANELBOLLER</t>
  </si>
  <si>
    <t>CROISSANTER</t>
  </si>
  <si>
    <t>NØTTER</t>
  </si>
  <si>
    <t>SMOOTHIE:</t>
  </si>
  <si>
    <t>EPLEJUICE</t>
  </si>
  <si>
    <t>HUSETS YOGHURT:</t>
  </si>
  <si>
    <t>YOGHURT</t>
  </si>
  <si>
    <t>MÜSLIBLANDING</t>
  </si>
  <si>
    <t>DIVERSE BÆR</t>
  </si>
  <si>
    <t>DIVERSE FRUKT</t>
  </si>
  <si>
    <t>PESTO</t>
  </si>
  <si>
    <t>AGURK, LIME</t>
  </si>
  <si>
    <t>PAPRIKA, GRESSLØK</t>
  </si>
  <si>
    <t>HOUMMUS</t>
  </si>
  <si>
    <t>SPIRER</t>
  </si>
  <si>
    <t>SOLTØRKETE TOMATER</t>
  </si>
  <si>
    <t>TUNFISKSANDWICH</t>
  </si>
  <si>
    <t>PÅSMURT:</t>
  </si>
  <si>
    <t>ROASTBEEFSANDWICH</t>
  </si>
  <si>
    <t>SANDWICH MED LEVERPOSTEI</t>
  </si>
  <si>
    <t>SANDWICH MED CHORIZO</t>
  </si>
  <si>
    <t>OST OG SKINKE</t>
  </si>
  <si>
    <t>KYLLINGSANDWICH</t>
  </si>
  <si>
    <t>PINJEKJERNER</t>
  </si>
  <si>
    <t>Reker</t>
  </si>
  <si>
    <t>Kyllingfilet</t>
  </si>
  <si>
    <t>Røkt laks og eggerøre</t>
  </si>
  <si>
    <t>Croissant</t>
  </si>
  <si>
    <t>Gulrotkake</t>
  </si>
  <si>
    <t>Brownie</t>
  </si>
  <si>
    <t>Kanelbolle</t>
  </si>
  <si>
    <t>Kylling</t>
  </si>
  <si>
    <t>Scampi</t>
  </si>
  <si>
    <t>Påfyll kaffe (1. påfyll)</t>
  </si>
  <si>
    <t>Påfyll kaffe (2. påfyll)</t>
  </si>
  <si>
    <t>Påfyll te (1.påfyll)</t>
  </si>
  <si>
    <t>Påfyll te (2.påfyll)</t>
  </si>
  <si>
    <t>WRAPS MED SCAMPI:</t>
  </si>
  <si>
    <t>SCAMPI</t>
  </si>
  <si>
    <t>CHILIMAJONES</t>
  </si>
  <si>
    <t>*Lunsjkuponger er inkl. 1 glass melk/juice og 1 kopp kaffe/te</t>
  </si>
  <si>
    <t>Lunsjkupong til vår buffet i Spiseriet*</t>
  </si>
  <si>
    <t>Er det eksterne fakturamottaker, bruk EKSKLUSIVE beløp</t>
  </si>
  <si>
    <t>For Regnskap:</t>
  </si>
  <si>
    <t>Er det intern fakturamottaker, bruk inklusive beløp</t>
  </si>
  <si>
    <t>Beløp ink og eks mva</t>
  </si>
  <si>
    <t>Om det er interne / eksterne kunder: Se adresseinfo skjema.</t>
  </si>
  <si>
    <r>
      <t xml:space="preserve">Salatbokser og wraps </t>
    </r>
    <r>
      <rPr>
        <sz val="10"/>
        <color theme="0"/>
        <rFont val="Calibri"/>
        <family val="2"/>
        <scheme val="minor"/>
      </rPr>
      <t>(allergener se s.2)</t>
    </r>
  </si>
  <si>
    <r>
      <t xml:space="preserve">Frukt, kaker, smoothies, yoghurt </t>
    </r>
    <r>
      <rPr>
        <sz val="10"/>
        <color theme="0"/>
        <rFont val="Calibri"/>
        <family val="2"/>
        <scheme val="minor"/>
      </rPr>
      <t>(allergener se s.2)</t>
    </r>
  </si>
  <si>
    <t>Kl.:</t>
  </si>
  <si>
    <t xml:space="preserve">Salatboks </t>
  </si>
  <si>
    <t xml:space="preserve">Wraps </t>
  </si>
  <si>
    <t>Velg innhold i nedtrekksmeny:</t>
  </si>
  <si>
    <t>Velg pålegg i nedtrekksmeny:</t>
  </si>
  <si>
    <t xml:space="preserve">SUM MAT OG DRIKKE (eks mva)                                                                                                                                                                                                                     </t>
  </si>
  <si>
    <r>
      <t xml:space="preserve">Drikke </t>
    </r>
    <r>
      <rPr>
        <sz val="11"/>
        <color theme="0"/>
        <rFont val="Calibri"/>
        <family val="2"/>
        <scheme val="minor"/>
      </rPr>
      <t>(allergener se s. 2)</t>
    </r>
  </si>
  <si>
    <r>
      <t xml:space="preserve">Sandwicher </t>
    </r>
    <r>
      <rPr>
        <sz val="11"/>
        <color theme="0"/>
        <rFont val="Calibri"/>
        <family val="2"/>
        <scheme val="minor"/>
      </rPr>
      <t>(allergener se s. 2)</t>
    </r>
  </si>
  <si>
    <t>Kontostreng</t>
  </si>
  <si>
    <t>Ønskes kl.</t>
  </si>
  <si>
    <t>Se generelle leiebetingelser</t>
  </si>
  <si>
    <t>Full lunsjpakke: Salatbolle + dagens suppe + varmrett</t>
  </si>
  <si>
    <t>Mottatt skjema regnes som bekreftet bestilling</t>
  </si>
  <si>
    <t>Arrangementsdetaljer: (alle felter merket * må fylles ut)</t>
  </si>
  <si>
    <t>Ønsker lunsj på møterom</t>
  </si>
  <si>
    <t>Ønsker lunsj i Spiseriet</t>
  </si>
  <si>
    <t xml:space="preserve">Skjemaet lastes opp i søknaden i Aktiv Kommune ferdig utfylt i excelformat </t>
  </si>
  <si>
    <t>Dato for leie/bevertning:</t>
  </si>
  <si>
    <t>Klokkeslett:</t>
  </si>
  <si>
    <t>Ansatt i Bærum Kommune?</t>
  </si>
  <si>
    <t>Fyll inn ansvarsnummer:</t>
  </si>
  <si>
    <t>Romnr.: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</si>
  <si>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</si>
  <si>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</si>
  <si>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</si>
  <si>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</si>
  <si>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</si>
  <si>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</si>
  <si>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</si>
  <si>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</si>
  <si>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</si>
  <si>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</si>
  <si>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</si>
  <si>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</si>
  <si>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</si>
  <si>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</si>
  <si>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</si>
  <si>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</si>
  <si>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</si>
  <si>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</si>
  <si>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</si>
  <si>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</si>
  <si>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</si>
  <si>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</si>
  <si>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</si>
  <si>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</si>
  <si>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</si>
  <si>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</si>
  <si>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</si>
  <si>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</si>
  <si>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</si>
  <si>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15:15-15:45</t>
  </si>
  <si>
    <t>15:45-16:00</t>
  </si>
  <si>
    <t>16:00-16:15</t>
  </si>
  <si>
    <t>16:15-16:30</t>
  </si>
  <si>
    <t>16:30-16:45</t>
  </si>
  <si>
    <t>16:45-17:00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</si>
  <si>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</si>
  <si>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</si>
  <si>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</si>
  <si>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</si>
  <si>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</si>
  <si>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</si>
  <si>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</si>
  <si>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</si>
  <si>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</si>
  <si>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19:30-19.45</t>
  </si>
  <si>
    <t>19:45-20:00</t>
  </si>
  <si>
    <t>20:00-20:15</t>
  </si>
  <si>
    <t>20:15-20:30</t>
  </si>
  <si>
    <t>20:30-20:45</t>
  </si>
  <si>
    <t>20:45-21:00</t>
  </si>
  <si>
    <t xml:space="preserve">Twist sjokolade </t>
  </si>
  <si>
    <t>Stor pose (490 g)</t>
  </si>
  <si>
    <t>Bestillers navn :</t>
  </si>
  <si>
    <t>For interne: Tjenestested/Avd:</t>
  </si>
  <si>
    <t>For eksterne: Firmanavn/org.nr.:</t>
  </si>
  <si>
    <t>Bestillers telefon/epost:</t>
  </si>
  <si>
    <t>Kontaktpers. møtedagen tlf/epost:</t>
  </si>
  <si>
    <t>Bordoppsett</t>
  </si>
  <si>
    <t xml:space="preserve">             Velg klokkeslett:</t>
  </si>
  <si>
    <t>Hele kaker</t>
  </si>
  <si>
    <t>Kakevalg 1</t>
  </si>
  <si>
    <t>Kakevalg 2</t>
  </si>
  <si>
    <t>Porsjonskaker</t>
  </si>
  <si>
    <t>Type (nedtrekksmeny)</t>
  </si>
  <si>
    <t xml:space="preserve">Sum </t>
  </si>
  <si>
    <t xml:space="preserve">Marsipankake </t>
  </si>
  <si>
    <t>18 biter</t>
  </si>
  <si>
    <t>45 biter</t>
  </si>
  <si>
    <t>70 biter</t>
  </si>
  <si>
    <t xml:space="preserve">Moussekake m/ bringebær/pasjon </t>
  </si>
  <si>
    <t>18-20 biter</t>
  </si>
  <si>
    <t xml:space="preserve">Luksus fruktkake </t>
  </si>
  <si>
    <t>16-18 biter</t>
  </si>
  <si>
    <t xml:space="preserve">Sjokoladekake </t>
  </si>
  <si>
    <t>16 biter</t>
  </si>
  <si>
    <t>Festsjokoladekake</t>
  </si>
  <si>
    <t>30-35 biter</t>
  </si>
  <si>
    <t>Sjokoladekake med marsipan</t>
  </si>
  <si>
    <t>Hvetekringle</t>
  </si>
  <si>
    <t>Antall biter/personer</t>
  </si>
  <si>
    <t>ca. 25 personer</t>
  </si>
  <si>
    <t>Wienerkringle</t>
  </si>
  <si>
    <t>Waleskringle</t>
  </si>
  <si>
    <t>25 biter</t>
  </si>
  <si>
    <t>Verdens beste</t>
  </si>
  <si>
    <t>10-12 biter</t>
  </si>
  <si>
    <t>Luganokake</t>
  </si>
  <si>
    <t>16-18 personer</t>
  </si>
  <si>
    <t>Suksessterte</t>
  </si>
  <si>
    <t>14 biter</t>
  </si>
  <si>
    <t>Ostekake m/ jordbær og kjeksbunn</t>
  </si>
  <si>
    <t>16 personer</t>
  </si>
  <si>
    <t xml:space="preserve">Kransekake </t>
  </si>
  <si>
    <t>18 ringer</t>
  </si>
  <si>
    <t>Tidspunkt skjema endret:</t>
  </si>
  <si>
    <t xml:space="preserve">Skjema versjon oppdatert: </t>
  </si>
  <si>
    <t>Kakevalg 4</t>
  </si>
  <si>
    <t>Kakevalg 3</t>
  </si>
  <si>
    <t xml:space="preserve">Annen informasjon til Spiseriet                 </t>
  </si>
  <si>
    <t>(allergier mm)</t>
  </si>
  <si>
    <r>
      <t xml:space="preserve">BESTILLINGSSKJEMA MØTEMAT - </t>
    </r>
    <r>
      <rPr>
        <sz val="26"/>
        <rFont val="Baskerville Old Face"/>
        <family val="1"/>
      </rPr>
      <t>KUNNSKAPSSENTERET</t>
    </r>
  </si>
  <si>
    <t>16500-17289-2850-072703</t>
  </si>
  <si>
    <t>Type konto</t>
  </si>
  <si>
    <t>16300-17289-2850-092122</t>
  </si>
  <si>
    <t>16304-17289-2850-092122</t>
  </si>
  <si>
    <t>16504-17289-3200-072579</t>
  </si>
  <si>
    <t>Bevertning spiseriet 25% mva.</t>
  </si>
  <si>
    <t>Mva.beløp</t>
  </si>
  <si>
    <t>Rigging og bordoppsett 25% mva.</t>
  </si>
  <si>
    <t>Streaming 25% mva.</t>
  </si>
  <si>
    <t>Ekstra vask 25% mva.</t>
  </si>
  <si>
    <t>Andre tjenester 25% mva.</t>
  </si>
  <si>
    <t>Bemanning 25% mva.</t>
  </si>
  <si>
    <t>Rom 25% mva. ekstern</t>
  </si>
  <si>
    <t>Rom 25% mva. intern</t>
  </si>
  <si>
    <t>Beløp ink.mva.</t>
  </si>
  <si>
    <t>Beløp eks.mva.</t>
  </si>
  <si>
    <t>Sjokolade croissant</t>
  </si>
  <si>
    <t>Glutenfri kanelbolle</t>
  </si>
  <si>
    <t>Glutenfri sjokoladekake</t>
  </si>
  <si>
    <t>Catering 15% mva.</t>
  </si>
  <si>
    <t>Lunsjpakke spiseriet 25% mva.</t>
  </si>
  <si>
    <t>Alle priser er eks. mva.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</si>
</sst>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kr&quot;\ #,##0;[Red]\-&quot;kr&quot;\ #,##0"/>
    <numFmt numFmtId="165" formatCode="&quot;kr&quot;\ #,##0"/>
    <numFmt numFmtId="166" formatCode="hh:mm;@"/>
    <numFmt numFmtId="167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9" tint="-0.499984740745262"/>
      <name val="Calibri"/>
      <family val="2"/>
      <scheme val="minor"/>
    </font>
    <font>
      <u/>
      <sz val="11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rgb="FF7D4F64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Tahoma"/>
      <family val="2"/>
    </font>
    <font>
      <sz val="36"/>
      <name val="Baskerville Old Face"/>
      <family val="1"/>
    </font>
    <font>
      <sz val="26"/>
      <name val="Baskerville Old Face"/>
      <family val="1"/>
    </font>
    <font>
      <sz val="11"/>
      <name val="Baskerville Old Face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 tint="0.499984740745262"/>
      </top>
      <bottom style="thin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3" applyNumberFormat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55">
    <xf numFmtId="0" fontId="0" fillId="0" borderId="0" xfId="0"/>
    <xf numFmtId="0" fontId="11" fillId="6" borderId="7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top"/>
    </xf>
    <xf numFmtId="0" fontId="6" fillId="6" borderId="7" xfId="0" applyFont="1" applyFill="1" applyBorder="1" applyAlignment="1">
      <alignment horizontal="center" vertical="top" wrapText="1"/>
    </xf>
    <xf numFmtId="0" fontId="6" fillId="7" borderId="7" xfId="0" applyFont="1" applyFill="1" applyBorder="1"/>
    <xf numFmtId="0" fontId="0" fillId="7" borderId="7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6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14" fillId="0" borderId="0" xfId="0" applyFont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top"/>
    </xf>
    <xf numFmtId="0" fontId="14" fillId="8" borderId="7" xfId="1" applyFont="1" applyFill="1" applyBorder="1" applyAlignment="1" applyProtection="1">
      <alignment horizontal="center"/>
      <protection locked="0"/>
    </xf>
    <xf numFmtId="49" fontId="12" fillId="8" borderId="7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0" fontId="14" fillId="0" borderId="0" xfId="0" applyFont="1" applyAlignment="1">
      <alignment horizontal="center"/>
    </xf>
    <xf numFmtId="0" fontId="14" fillId="8" borderId="7" xfId="0" applyFont="1" applyFill="1" applyBorder="1" applyProtection="1">
      <protection locked="0"/>
    </xf>
    <xf numFmtId="0" fontId="14" fillId="0" borderId="0" xfId="1" applyFont="1" applyFill="1" applyBorder="1" applyAlignment="1" applyProtection="1">
      <alignment horizontal="center"/>
    </xf>
    <xf numFmtId="0" fontId="14" fillId="0" borderId="0" xfId="0" applyFont="1" applyAlignment="1">
      <alignment wrapText="1"/>
    </xf>
    <xf numFmtId="0" fontId="12" fillId="8" borderId="7" xfId="1" applyFont="1" applyFill="1" applyBorder="1" applyAlignment="1" applyProtection="1">
      <alignment horizontal="center" vertical="top"/>
      <protection locked="0"/>
    </xf>
    <xf numFmtId="0" fontId="12" fillId="0" borderId="0" xfId="0" applyFont="1"/>
    <xf numFmtId="0" fontId="12" fillId="0" borderId="0" xfId="4" applyFont="1" applyFill="1" applyBorder="1" applyAlignment="1" applyProtection="1">
      <alignment horizontal="left"/>
    </xf>
    <xf numFmtId="0" fontId="6" fillId="0" borderId="7" xfId="0" applyFont="1" applyBorder="1"/>
    <xf numFmtId="0" fontId="9" fillId="0" borderId="0" xfId="5" applyFont="1" applyBorder="1" applyAlignment="1" applyProtection="1"/>
    <xf numFmtId="49" fontId="8" fillId="0" borderId="0" xfId="0" applyNumberFormat="1" applyFont="1" applyAlignment="1">
      <alignment horizontal="center"/>
    </xf>
    <xf numFmtId="0" fontId="12" fillId="0" borderId="0" xfId="6" applyFont="1" applyFill="1" applyBorder="1" applyAlignment="1" applyProtection="1">
      <alignment horizontal="left"/>
    </xf>
    <xf numFmtId="0" fontId="13" fillId="0" borderId="0" xfId="0" applyFont="1"/>
    <xf numFmtId="0" fontId="6" fillId="0" borderId="0" xfId="1" applyFont="1" applyFill="1" applyBorder="1" applyAlignment="1" applyProtection="1">
      <alignment horizontal="center"/>
    </xf>
    <xf numFmtId="49" fontId="7" fillId="0" borderId="0" xfId="0" applyNumberFormat="1" applyFont="1" applyAlignment="1">
      <alignment horizontal="center"/>
    </xf>
    <xf numFmtId="0" fontId="14" fillId="0" borderId="0" xfId="1" applyFont="1" applyFill="1" applyBorder="1" applyProtection="1"/>
    <xf numFmtId="0" fontId="8" fillId="0" borderId="0" xfId="0" applyFont="1"/>
    <xf numFmtId="0" fontId="6" fillId="0" borderId="0" xfId="1" applyFont="1" applyFill="1" applyBorder="1" applyProtection="1"/>
    <xf numFmtId="0" fontId="6" fillId="0" borderId="0" xfId="0" applyFont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0" xfId="2" applyFont="1" applyFill="1" applyBorder="1" applyProtection="1"/>
    <xf numFmtId="0" fontId="10" fillId="0" borderId="0" xfId="3" applyFont="1" applyFill="1" applyBorder="1" applyProtection="1"/>
    <xf numFmtId="0" fontId="19" fillId="0" borderId="0" xfId="3" applyFont="1" applyFill="1" applyBorder="1" applyProtection="1"/>
    <xf numFmtId="0" fontId="7" fillId="0" borderId="1" xfId="7" applyFont="1" applyBorder="1" applyProtection="1"/>
    <xf numFmtId="0" fontId="12" fillId="0" borderId="0" xfId="0" applyFont="1" applyAlignment="1">
      <alignment horizontal="left" vertical="top" wrapText="1"/>
    </xf>
    <xf numFmtId="165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 vertical="top"/>
    </xf>
    <xf numFmtId="165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11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0" borderId="6" xfId="0" applyFont="1" applyBorder="1"/>
    <xf numFmtId="0" fontId="25" fillId="0" borderId="0" xfId="0" applyFont="1" applyAlignment="1">
      <alignment horizontal="left"/>
    </xf>
    <xf numFmtId="20" fontId="25" fillId="0" borderId="0" xfId="0" applyNumberFormat="1" applyFont="1"/>
    <xf numFmtId="14" fontId="26" fillId="8" borderId="7" xfId="0" applyNumberFormat="1" applyFont="1" applyFill="1" applyBorder="1" applyAlignment="1" applyProtection="1">
      <alignment horizontal="left" vertical="top" wrapText="1"/>
      <protection locked="0"/>
    </xf>
    <xf numFmtId="0" fontId="26" fillId="8" borderId="7" xfId="0" applyFont="1" applyFill="1" applyBorder="1" applyAlignment="1" applyProtection="1">
      <alignment horizontal="left" vertical="top" wrapText="1"/>
      <protection locked="0"/>
    </xf>
    <xf numFmtId="166" fontId="26" fillId="8" borderId="7" xfId="0" applyNumberFormat="1" applyFont="1" applyFill="1" applyBorder="1" applyProtection="1">
      <protection locked="0"/>
    </xf>
    <xf numFmtId="0" fontId="11" fillId="0" borderId="0" xfId="0" applyFont="1" applyAlignment="1">
      <alignment horizontal="left"/>
    </xf>
    <xf numFmtId="0" fontId="24" fillId="0" borderId="0" xfId="8" applyProtection="1">
      <protection locked="0"/>
    </xf>
    <xf numFmtId="1" fontId="26" fillId="8" borderId="7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wrapText="1"/>
    </xf>
    <xf numFmtId="0" fontId="12" fillId="0" borderId="12" xfId="7" applyFont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2" fillId="0" borderId="0" xfId="4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165" fontId="14" fillId="0" borderId="0" xfId="0" applyNumberFormat="1" applyFont="1" applyAlignment="1">
      <alignment horizontal="center" vertical="center"/>
    </xf>
    <xf numFmtId="0" fontId="12" fillId="0" borderId="0" xfId="1" applyFont="1" applyFill="1" applyBorder="1" applyAlignment="1" applyProtection="1">
      <alignment horizontal="center"/>
    </xf>
    <xf numFmtId="165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4" fillId="8" borderId="15" xfId="0" applyFont="1" applyFill="1" applyBorder="1" applyAlignment="1">
      <alignment vertical="center"/>
    </xf>
    <xf numFmtId="0" fontId="14" fillId="0" borderId="16" xfId="1" applyFont="1" applyFill="1" applyBorder="1" applyAlignment="1" applyProtection="1">
      <alignment horizontal="center"/>
    </xf>
    <xf numFmtId="49" fontId="12" fillId="0" borderId="16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/>
    <xf numFmtId="0" fontId="0" fillId="8" borderId="16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165" fontId="12" fillId="8" borderId="7" xfId="0" applyNumberFormat="1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Protection="1">
      <protection locked="0"/>
    </xf>
    <xf numFmtId="0" fontId="13" fillId="8" borderId="10" xfId="0" applyFont="1" applyFill="1" applyBorder="1"/>
    <xf numFmtId="0" fontId="0" fillId="8" borderId="11" xfId="0" applyFill="1" applyBorder="1"/>
    <xf numFmtId="22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0" fontId="17" fillId="9" borderId="0" xfId="6" applyFont="1" applyFill="1" applyBorder="1" applyAlignment="1" applyProtection="1">
      <alignment horizontal="left"/>
    </xf>
    <xf numFmtId="0" fontId="16" fillId="9" borderId="0" xfId="0" applyFont="1" applyFill="1" applyAlignment="1">
      <alignment horizontal="center"/>
    </xf>
    <xf numFmtId="0" fontId="15" fillId="9" borderId="0" xfId="6" applyFont="1" applyFill="1" applyBorder="1" applyAlignment="1" applyProtection="1">
      <alignment horizontal="center"/>
    </xf>
    <xf numFmtId="0" fontId="15" fillId="9" borderId="0" xfId="6" applyFont="1" applyFill="1" applyBorder="1" applyAlignment="1" applyProtection="1">
      <alignment horizontal="center" wrapText="1"/>
    </xf>
    <xf numFmtId="0" fontId="17" fillId="9" borderId="0" xfId="4" applyFont="1" applyFill="1" applyBorder="1" applyAlignment="1" applyProtection="1">
      <alignment horizontal="left"/>
    </xf>
    <xf numFmtId="0" fontId="23" fillId="9" borderId="8" xfId="0" applyFont="1" applyFill="1" applyBorder="1" applyAlignment="1">
      <alignment wrapText="1"/>
    </xf>
    <xf numFmtId="0" fontId="23" fillId="9" borderId="10" xfId="0" applyFont="1" applyFill="1" applyBorder="1" applyAlignment="1">
      <alignment wrapText="1"/>
    </xf>
    <xf numFmtId="0" fontId="23" fillId="9" borderId="0" xfId="0" applyFont="1" applyFill="1" applyAlignment="1">
      <alignment wrapText="1"/>
    </xf>
    <xf numFmtId="0" fontId="23" fillId="9" borderId="0" xfId="0" applyFont="1" applyFill="1"/>
    <xf numFmtId="0" fontId="17" fillId="9" borderId="0" xfId="6" applyFont="1" applyFill="1" applyBorder="1" applyProtection="1"/>
    <xf numFmtId="0" fontId="16" fillId="9" borderId="0" xfId="6" applyFont="1" applyFill="1" applyBorder="1" applyProtection="1"/>
    <xf numFmtId="0" fontId="17" fillId="9" borderId="0" xfId="0" applyFont="1" applyFill="1"/>
    <xf numFmtId="0" fontId="17" fillId="9" borderId="0" xfId="6" applyFont="1" applyFill="1" applyBorder="1" applyAlignment="1" applyProtection="1"/>
    <xf numFmtId="0" fontId="21" fillId="9" borderId="0" xfId="6" applyFont="1" applyFill="1" applyBorder="1" applyAlignment="1" applyProtection="1"/>
    <xf numFmtId="0" fontId="17" fillId="9" borderId="0" xfId="6" applyFont="1" applyFill="1" applyBorder="1" applyAlignment="1" applyProtection="1">
      <alignment horizontal="center"/>
    </xf>
    <xf numFmtId="165" fontId="17" fillId="9" borderId="0" xfId="6" applyNumberFormat="1" applyFont="1" applyFill="1" applyBorder="1" applyAlignment="1" applyProtection="1">
      <alignment horizontal="center"/>
    </xf>
    <xf numFmtId="49" fontId="17" fillId="9" borderId="0" xfId="6" applyNumberFormat="1" applyFont="1" applyFill="1" applyBorder="1" applyAlignment="1" applyProtection="1">
      <alignment horizontal="center"/>
    </xf>
    <xf numFmtId="0" fontId="15" fillId="9" borderId="0" xfId="0" applyFont="1" applyFill="1"/>
    <xf numFmtId="0" fontId="21" fillId="9" borderId="0" xfId="6" applyFont="1" applyFill="1" applyBorder="1" applyAlignment="1" applyProtection="1">
      <alignment horizontal="left"/>
    </xf>
    <xf numFmtId="165" fontId="15" fillId="9" borderId="0" xfId="6" applyNumberFormat="1" applyFont="1" applyFill="1" applyBorder="1" applyAlignment="1" applyProtection="1">
      <alignment horizontal="center"/>
    </xf>
    <xf numFmtId="165" fontId="15" fillId="9" borderId="0" xfId="0" applyNumberFormat="1" applyFont="1" applyFill="1" applyAlignment="1">
      <alignment horizontal="center" vertical="top" wrapText="1"/>
    </xf>
    <xf numFmtId="165" fontId="15" fillId="9" borderId="0" xfId="0" applyNumberFormat="1" applyFont="1" applyFill="1" applyAlignment="1">
      <alignment horizontal="center"/>
    </xf>
    <xf numFmtId="0" fontId="17" fillId="9" borderId="0" xfId="0" applyFont="1" applyFill="1" applyProtection="1">
      <protection hidden="1"/>
    </xf>
    <xf numFmtId="0" fontId="16" fillId="9" borderId="0" xfId="0" applyFont="1" applyFill="1" applyProtection="1">
      <protection hidden="1"/>
    </xf>
    <xf numFmtId="0" fontId="15" fillId="9" borderId="0" xfId="0" applyFont="1" applyFill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6" fillId="0" borderId="7" xfId="0" applyFont="1" applyBorder="1" applyProtection="1">
      <protection hidden="1"/>
    </xf>
    <xf numFmtId="0" fontId="0" fillId="0" borderId="7" xfId="0" applyBorder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1" fontId="12" fillId="8" borderId="7" xfId="0" applyNumberFormat="1" applyFont="1" applyFill="1" applyBorder="1" applyAlignment="1" applyProtection="1">
      <alignment horizontal="center"/>
      <protection locked="0"/>
    </xf>
    <xf numFmtId="1" fontId="12" fillId="8" borderId="7" xfId="0" applyNumberFormat="1" applyFont="1" applyFill="1" applyBorder="1" applyAlignment="1" applyProtection="1">
      <alignment horizontal="center" vertical="top" wrapText="1"/>
      <protection locked="0"/>
    </xf>
    <xf numFmtId="1" fontId="14" fillId="8" borderId="7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0" fontId="12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26" fillId="8" borderId="9" xfId="0" applyFont="1" applyFill="1" applyBorder="1" applyAlignment="1" applyProtection="1">
      <alignment vertical="top" wrapText="1"/>
      <protection locked="0"/>
    </xf>
    <xf numFmtId="0" fontId="26" fillId="8" borderId="10" xfId="0" applyFont="1" applyFill="1" applyBorder="1" applyAlignment="1" applyProtection="1">
      <alignment vertical="top" wrapText="1"/>
      <protection locked="0"/>
    </xf>
    <xf numFmtId="0" fontId="26" fillId="8" borderId="11" xfId="0" applyFont="1" applyFill="1" applyBorder="1" applyAlignment="1" applyProtection="1">
      <alignment vertical="top" wrapText="1"/>
      <protection locked="0"/>
    </xf>
    <xf numFmtId="0" fontId="26" fillId="8" borderId="8" xfId="0" applyFont="1" applyFill="1" applyBorder="1" applyAlignment="1" applyProtection="1">
      <alignment vertical="top" wrapText="1"/>
      <protection locked="0"/>
    </xf>
    <xf numFmtId="0" fontId="26" fillId="8" borderId="0" xfId="0" applyFont="1" applyFill="1" applyAlignment="1" applyProtection="1">
      <alignment vertical="top" wrapText="1"/>
      <protection locked="0"/>
    </xf>
    <xf numFmtId="0" fontId="26" fillId="8" borderId="12" xfId="0" applyFont="1" applyFill="1" applyBorder="1" applyAlignment="1" applyProtection="1">
      <alignment vertical="top" wrapText="1"/>
      <protection locked="0"/>
    </xf>
    <xf numFmtId="0" fontId="26" fillId="8" borderId="13" xfId="0" applyFont="1" applyFill="1" applyBorder="1" applyAlignment="1" applyProtection="1">
      <alignment vertical="top" wrapText="1"/>
      <protection locked="0"/>
    </xf>
    <xf numFmtId="0" fontId="26" fillId="8" borderId="1" xfId="0" applyFont="1" applyFill="1" applyBorder="1" applyAlignment="1" applyProtection="1">
      <alignment vertical="top" wrapText="1"/>
      <protection locked="0"/>
    </xf>
    <xf numFmtId="0" fontId="26" fillId="8" borderId="14" xfId="0" applyFont="1" applyFill="1" applyBorder="1" applyAlignment="1" applyProtection="1">
      <alignment vertical="top" wrapText="1"/>
      <protection locked="0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6" fillId="8" borderId="7" xfId="0" applyFont="1" applyFill="1" applyBorder="1" applyProtection="1">
      <protection locked="0"/>
    </xf>
    <xf numFmtId="0" fontId="26" fillId="8" borderId="7" xfId="0" applyFont="1" applyFill="1" applyBorder="1" applyAlignment="1" applyProtection="1">
      <alignment wrapText="1"/>
      <protection locked="0"/>
    </xf>
    <xf numFmtId="1" fontId="6" fillId="0" borderId="7" xfId="0" applyNumberFormat="1" applyFont="1" applyBorder="1" applyProtection="1">
      <protection hidden="1"/>
    </xf>
    <xf numFmtId="1" fontId="6" fillId="0" borderId="7" xfId="0" applyNumberFormat="1" applyFont="1" applyBorder="1" applyProtection="1">
      <protection locked="0"/>
    </xf>
    <xf numFmtId="1" fontId="6" fillId="0" borderId="7" xfId="0" applyNumberFormat="1" applyFont="1" applyBorder="1"/>
    <xf numFmtId="1" fontId="0" fillId="0" borderId="7" xfId="0" applyNumberFormat="1" applyBorder="1" applyProtection="1">
      <protection locked="0"/>
    </xf>
    <xf numFmtId="1" fontId="0" fillId="0" borderId="0" xfId="0" applyNumberFormat="1"/>
    <xf numFmtId="1" fontId="0" fillId="0" borderId="7" xfId="0" applyNumberFormat="1" applyBorder="1"/>
    <xf numFmtId="167" fontId="0" fillId="0" borderId="7" xfId="0" applyNumberFormat="1" applyBorder="1" applyAlignment="1" applyProtection="1">
      <alignment horizontal="left"/>
      <protection hidden="1"/>
    </xf>
    <xf numFmtId="167" fontId="0" fillId="0" borderId="0" xfId="0" applyNumberFormat="1" applyAlignment="1" applyProtection="1">
      <alignment horizontal="left"/>
      <protection hidden="1"/>
    </xf>
  </cellXfs>
  <cellStyles count="9">
    <cellStyle name="20 % – uthevingsfarge 1" xfId="1" builtinId="30"/>
    <cellStyle name="20 % – uthevingsfarge 6" xfId="2" builtinId="50"/>
    <cellStyle name="40 % – uthevingsfarge 1" xfId="3" builtinId="31"/>
    <cellStyle name="Beregning" xfId="4" builtinId="22"/>
    <cellStyle name="Hyperkobling" xfId="8" builtinId="8"/>
    <cellStyle name="Normal" xfId="0" builtinId="0"/>
    <cellStyle name="Overskrift 1" xfId="5" builtinId="16" customBuiltin="1"/>
    <cellStyle name="Overskrift 2" xfId="6" builtinId="17"/>
    <cellStyle name="Overskrift 4" xfId="7" builtinId="19"/>
  </cellStyles>
  <dxfs count="0"/>
  <tableStyles count="0" defaultTableStyle="TableStyleMedium2" defaultPivotStyle="PivotStyleLight16"/>
  <colors>
    <mruColors>
      <color rgb="FF7D4F64"/>
      <color rgb="FFC9B7BE"/>
      <color rgb="FFD6BCCD"/>
      <color rgb="FFB486A5"/>
      <color rgb="FF9E6289"/>
      <color rgb="FFA77194"/>
      <color rgb="FF554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fmlaLink="$B$104" lockText="1"/>
</file>

<file path=xl/ctrlProps/ctrlProp7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457200</xdr:colOff>
          <xdr:row>18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19050</xdr:rowOff>
        </xdr:from>
        <xdr:to>
          <xdr:col>10</xdr:col>
          <xdr:colOff>533400</xdr:colOff>
          <xdr:row>17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11.00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17</xdr:row>
          <xdr:rowOff>28575</xdr:rowOff>
        </xdr:from>
        <xdr:to>
          <xdr:col>12</xdr:col>
          <xdr:colOff>819150</xdr:colOff>
          <xdr:row>17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12.30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19050</xdr:rowOff>
        </xdr:from>
        <xdr:to>
          <xdr:col>11</xdr:col>
          <xdr:colOff>571500</xdr:colOff>
          <xdr:row>17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11.45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2257425</xdr:colOff>
          <xdr:row>18</xdr:row>
          <xdr:rowOff>38100</xdr:rowOff>
        </xdr:from>
        <xdr:to>
          <xdr:col>9</xdr:col>
          <xdr:colOff>390525</xdr:colOff>
          <xdr:row>19</xdr:row>
          <xdr:rowOff>76200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0</xdr:rowOff>
        </xdr:from>
        <xdr:to>
          <xdr:col>11</xdr:col>
          <xdr:colOff>657225</xdr:colOff>
          <xdr:row>10</xdr:row>
          <xdr:rowOff>9525</xdr:rowOff>
        </xdr:to>
        <xdr:sp macro="" textlink="">
          <xdr:nvSpPr>
            <xdr:cNvPr id="1070" name="Check Box 46" descr=" Gruppe (kr 550,- i tillegg)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AEAEA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Gruppe (kr 550,- i tillegg)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19050</xdr:rowOff>
        </xdr:from>
        <xdr:to>
          <xdr:col>9</xdr:col>
          <xdr:colOff>1552575</xdr:colOff>
          <xdr:row>9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AEAEA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Klasserom (standard)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1114425</xdr:colOff>
      <xdr:row>48</xdr:row>
      <xdr:rowOff>95250</xdr:rowOff>
    </xdr:from>
    <xdr:to>
      <xdr:col>5</xdr:col>
      <xdr:colOff>228126</xdr:colOff>
      <xdr:row>53</xdr:row>
      <xdr:rowOff>161787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9725025"/>
          <a:ext cx="3790476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erum.kommune.no/om-barum-kommune/organisasjon/kunnskapssenteret-i-sandvika/romutleie/generelle-leiebetingelser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1:O107"/>
  <sheetViews>
    <sheetView showGridLines="0" tabSelected="1" zoomScaleNormal="100" zoomScalePageLayoutView="60" workbookViewId="0">
      <selection activeCell="D8" sqref="D8"/>
    </sheetView>
  </sheetViews>
  <sheetFormatPr baseColWidth="10" defaultColWidth="11.42578125" defaultRowHeight="15" x14ac:dyDescent="0.25"/>
  <cols>
    <col min="1" max="1" width="6" customWidth="1"/>
    <col min="2" max="2" width="29.5703125" customWidth="1"/>
    <col min="3" max="3" width="24.28515625" customWidth="1"/>
    <col min="4" max="4" width="8" style="12" customWidth="1"/>
    <col min="5" max="5" width="8.28515625" style="13" customWidth="1"/>
    <col min="6" max="6" width="10.5703125" style="13" bestFit="1" customWidth="1"/>
    <col min="7" max="7" width="13.42578125" customWidth="1"/>
    <col min="8" max="8" width="6" customWidth="1"/>
    <col min="9" max="9" width="35" customWidth="1"/>
    <col min="10" max="10" width="24.42578125" customWidth="1"/>
    <col min="11" max="11" width="12" bestFit="1" customWidth="1"/>
    <col min="12" max="12" width="10.85546875" customWidth="1"/>
    <col min="13" max="14" width="16.7109375" customWidth="1"/>
  </cols>
  <sheetData>
    <row r="1" spans="2:14" ht="13.15" customHeight="1" x14ac:dyDescent="0.25">
      <c r="B1" s="139" t="s">
        <v>237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4" ht="19.899999999999999" customHeight="1" x14ac:dyDescent="0.2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4" ht="8.4499999999999993" customHeight="1" x14ac:dyDescent="0.2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x14ac:dyDescent="0.2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4" x14ac:dyDescent="0.25">
      <c r="D5" s="38" t="s">
        <v>259</v>
      </c>
      <c r="E5"/>
      <c r="F5"/>
    </row>
    <row r="6" spans="2:14" ht="19.5" x14ac:dyDescent="0.3">
      <c r="B6" s="89" t="s">
        <v>107</v>
      </c>
      <c r="C6" s="90"/>
      <c r="D6" s="91" t="s">
        <v>16</v>
      </c>
      <c r="E6" s="91" t="s">
        <v>17</v>
      </c>
      <c r="F6" s="91" t="s">
        <v>18</v>
      </c>
      <c r="G6" s="92" t="s">
        <v>115</v>
      </c>
      <c r="H6" s="29"/>
      <c r="I6" s="93" t="s">
        <v>128</v>
      </c>
      <c r="J6" s="94"/>
      <c r="K6" s="95"/>
      <c r="L6" s="96"/>
      <c r="M6" s="97"/>
      <c r="N6" s="97"/>
    </row>
    <row r="7" spans="2:14" ht="14.45" customHeight="1" x14ac:dyDescent="0.25">
      <c r="B7" s="15"/>
      <c r="C7" s="75"/>
      <c r="D7" s="73"/>
      <c r="E7" s="74"/>
      <c r="F7" s="74"/>
      <c r="G7" s="16"/>
      <c r="I7" s="45" t="s">
        <v>136</v>
      </c>
      <c r="J7" s="62"/>
      <c r="K7" s="32"/>
      <c r="L7" s="32"/>
    </row>
    <row r="8" spans="2:14" ht="15" customHeight="1" x14ac:dyDescent="0.25">
      <c r="B8" s="143" t="s">
        <v>126</v>
      </c>
      <c r="C8" s="144"/>
      <c r="D8" s="25"/>
      <c r="E8" s="47">
        <v>155</v>
      </c>
      <c r="F8" s="47">
        <f>D8*E8</f>
        <v>0</v>
      </c>
      <c r="G8" s="17" t="s">
        <v>19</v>
      </c>
      <c r="I8" s="45" t="s">
        <v>132</v>
      </c>
      <c r="J8" s="61"/>
      <c r="K8" s="32"/>
      <c r="L8" s="32"/>
    </row>
    <row r="9" spans="2:14" ht="17.45" customHeight="1" x14ac:dyDescent="0.25">
      <c r="B9" s="141" t="s">
        <v>106</v>
      </c>
      <c r="C9" s="142"/>
      <c r="D9" s="142"/>
      <c r="E9" s="142"/>
      <c r="F9" s="142"/>
      <c r="G9" s="30"/>
      <c r="I9" s="26" t="s">
        <v>133</v>
      </c>
      <c r="J9" s="63"/>
      <c r="K9" s="67"/>
      <c r="L9" s="67"/>
    </row>
    <row r="10" spans="2:14" ht="15.75" x14ac:dyDescent="0.25">
      <c r="G10" s="30"/>
      <c r="I10" s="27" t="s">
        <v>194</v>
      </c>
      <c r="J10" s="84"/>
      <c r="K10" s="85"/>
      <c r="L10" s="86"/>
      <c r="M10" s="72">
        <f>IF(B104,550,0)</f>
        <v>0</v>
      </c>
    </row>
    <row r="11" spans="2:14" ht="17.45" customHeight="1" x14ac:dyDescent="0.3">
      <c r="B11" s="98" t="s">
        <v>121</v>
      </c>
      <c r="C11" s="99"/>
      <c r="D11" s="91" t="s">
        <v>16</v>
      </c>
      <c r="E11" s="91" t="s">
        <v>17</v>
      </c>
      <c r="F11" s="91" t="s">
        <v>18</v>
      </c>
      <c r="G11" s="92" t="s">
        <v>124</v>
      </c>
      <c r="I11" s="27" t="s">
        <v>189</v>
      </c>
      <c r="J11" s="145"/>
      <c r="K11" s="145"/>
      <c r="L11" s="145"/>
      <c r="M11" s="145"/>
      <c r="N11" s="145"/>
    </row>
    <row r="12" spans="2:14" ht="15.75" x14ac:dyDescent="0.25">
      <c r="B12" s="15" t="s">
        <v>6</v>
      </c>
      <c r="C12" s="15" t="s">
        <v>8</v>
      </c>
      <c r="D12" s="18"/>
      <c r="E12" s="46">
        <v>180</v>
      </c>
      <c r="F12" s="46">
        <f t="shared" ref="F12:F19" si="0">D12*E12</f>
        <v>0</v>
      </c>
      <c r="G12" s="19"/>
      <c r="I12" s="27" t="s">
        <v>192</v>
      </c>
      <c r="J12" s="145"/>
      <c r="K12" s="145"/>
      <c r="L12" s="145"/>
      <c r="M12" s="145"/>
      <c r="N12" s="145"/>
    </row>
    <row r="13" spans="2:14" ht="15.75" customHeight="1" x14ac:dyDescent="0.25">
      <c r="B13" s="15" t="s">
        <v>99</v>
      </c>
      <c r="C13" s="15"/>
      <c r="D13" s="18"/>
      <c r="E13" s="46">
        <v>180</v>
      </c>
      <c r="F13" s="46">
        <f t="shared" si="0"/>
        <v>0</v>
      </c>
      <c r="G13" s="19"/>
      <c r="I13" s="27" t="s">
        <v>193</v>
      </c>
      <c r="J13" s="145"/>
      <c r="K13" s="145"/>
      <c r="L13" s="145"/>
      <c r="M13" s="145"/>
      <c r="N13" s="145"/>
    </row>
    <row r="14" spans="2:14" ht="15.75" customHeight="1" x14ac:dyDescent="0.25">
      <c r="B14" s="15" t="s">
        <v>100</v>
      </c>
      <c r="C14" s="15"/>
      <c r="D14" s="18"/>
      <c r="E14" s="46">
        <v>180</v>
      </c>
      <c r="F14" s="46">
        <f t="shared" ref="F14" si="1">D14*E14</f>
        <v>0</v>
      </c>
      <c r="G14" s="19"/>
      <c r="I14" s="27" t="s">
        <v>190</v>
      </c>
      <c r="J14" s="146"/>
      <c r="K14" s="146"/>
      <c r="L14" s="146"/>
      <c r="M14" s="146"/>
      <c r="N14" s="146"/>
    </row>
    <row r="15" spans="2:14" ht="15.75" customHeight="1" x14ac:dyDescent="0.25">
      <c r="B15" s="15" t="s">
        <v>7</v>
      </c>
      <c r="C15" s="15" t="s">
        <v>1</v>
      </c>
      <c r="D15" s="18"/>
      <c r="E15" s="46">
        <v>110</v>
      </c>
      <c r="F15" s="46">
        <f>D15*E15</f>
        <v>0</v>
      </c>
      <c r="G15" s="19"/>
      <c r="I15" s="27" t="s">
        <v>191</v>
      </c>
      <c r="J15" s="146"/>
      <c r="K15" s="146"/>
      <c r="L15" s="146"/>
      <c r="M15" s="146"/>
      <c r="N15" s="146"/>
    </row>
    <row r="16" spans="2:14" ht="15.75" x14ac:dyDescent="0.25">
      <c r="B16" s="15" t="s">
        <v>101</v>
      </c>
      <c r="C16" s="15"/>
      <c r="D16" s="18"/>
      <c r="E16" s="46">
        <v>110</v>
      </c>
      <c r="F16" s="46">
        <f t="shared" si="0"/>
        <v>0</v>
      </c>
      <c r="G16" s="19"/>
      <c r="I16" s="27" t="s">
        <v>134</v>
      </c>
      <c r="J16" s="32"/>
      <c r="K16" s="53"/>
    </row>
    <row r="17" spans="2:15" ht="15.75" x14ac:dyDescent="0.25">
      <c r="B17" s="15" t="s">
        <v>102</v>
      </c>
      <c r="C17" s="15"/>
      <c r="D17" s="18"/>
      <c r="E17" s="46">
        <v>110</v>
      </c>
      <c r="F17" s="46">
        <f t="shared" ref="F17" si="2">D17*E17</f>
        <v>0</v>
      </c>
      <c r="G17" s="19"/>
      <c r="I17" s="27" t="s">
        <v>135</v>
      </c>
      <c r="J17" s="66"/>
    </row>
    <row r="18" spans="2:15" ht="15.75" x14ac:dyDescent="0.25">
      <c r="B18" s="15"/>
      <c r="C18" s="15"/>
      <c r="D18" s="77"/>
      <c r="E18" s="46"/>
      <c r="F18" s="46"/>
      <c r="G18" s="78"/>
      <c r="I18" s="27" t="s">
        <v>130</v>
      </c>
      <c r="J18" s="76" t="s">
        <v>195</v>
      </c>
      <c r="K18" s="81"/>
      <c r="L18" s="81"/>
      <c r="M18" s="81"/>
      <c r="N18" s="82"/>
    </row>
    <row r="19" spans="2:15" ht="15.75" x14ac:dyDescent="0.25">
      <c r="B19" s="15" t="s">
        <v>0</v>
      </c>
      <c r="C19" s="15" t="s">
        <v>2</v>
      </c>
      <c r="D19" s="18"/>
      <c r="E19" s="46">
        <v>35</v>
      </c>
      <c r="F19" s="46">
        <f t="shared" si="0"/>
        <v>0</v>
      </c>
      <c r="G19" s="19"/>
      <c r="I19" s="70" t="s">
        <v>129</v>
      </c>
      <c r="J19" s="15"/>
      <c r="K19" s="15"/>
      <c r="L19" s="15"/>
      <c r="N19" s="15"/>
    </row>
    <row r="20" spans="2:15" ht="15.75" customHeight="1" x14ac:dyDescent="0.25">
      <c r="B20" s="15"/>
      <c r="C20" s="15"/>
      <c r="D20" s="23"/>
      <c r="E20" s="46"/>
      <c r="F20" s="46"/>
      <c r="G20" s="16"/>
      <c r="I20" s="71"/>
      <c r="J20" s="15"/>
      <c r="K20" s="15"/>
      <c r="L20" s="15"/>
      <c r="M20" s="15"/>
      <c r="N20" s="15"/>
    </row>
    <row r="21" spans="2:15" ht="17.25" x14ac:dyDescent="0.3">
      <c r="B21" s="98" t="s">
        <v>122</v>
      </c>
      <c r="C21" s="99"/>
      <c r="D21" s="91" t="s">
        <v>16</v>
      </c>
      <c r="E21" s="91" t="s">
        <v>17</v>
      </c>
      <c r="F21" s="91" t="s">
        <v>18</v>
      </c>
      <c r="G21" s="92" t="s">
        <v>124</v>
      </c>
      <c r="I21" s="68" t="s">
        <v>235</v>
      </c>
      <c r="J21" s="130"/>
      <c r="K21" s="131"/>
      <c r="L21" s="131"/>
      <c r="M21" s="131"/>
      <c r="N21" s="132"/>
    </row>
    <row r="22" spans="2:15" ht="15.75" x14ac:dyDescent="0.25">
      <c r="B22" s="20"/>
      <c r="C22" s="20" t="s">
        <v>119</v>
      </c>
      <c r="D22" s="21"/>
      <c r="E22" s="46"/>
      <c r="F22" s="46"/>
      <c r="G22" s="16"/>
      <c r="I22" s="69" t="s">
        <v>236</v>
      </c>
      <c r="J22" s="133"/>
      <c r="K22" s="134"/>
      <c r="L22" s="134"/>
      <c r="M22" s="134"/>
      <c r="N22" s="135"/>
    </row>
    <row r="23" spans="2:15" ht="15.6" customHeight="1" x14ac:dyDescent="0.25">
      <c r="B23" s="35"/>
      <c r="C23" s="22"/>
      <c r="D23" s="18"/>
      <c r="E23" s="46">
        <v>89</v>
      </c>
      <c r="F23" s="46">
        <f t="shared" ref="F23:F27" si="3">D23*E23</f>
        <v>0</v>
      </c>
      <c r="G23" s="19"/>
      <c r="I23" s="69"/>
      <c r="J23" s="136"/>
      <c r="K23" s="137"/>
      <c r="L23" s="137"/>
      <c r="M23" s="137"/>
      <c r="N23" s="138"/>
    </row>
    <row r="24" spans="2:15" ht="15.6" customHeight="1" x14ac:dyDescent="0.25">
      <c r="B24" s="35"/>
      <c r="C24" s="22"/>
      <c r="D24" s="18"/>
      <c r="E24" s="46">
        <v>89</v>
      </c>
      <c r="F24" s="46">
        <f t="shared" si="3"/>
        <v>0</v>
      </c>
      <c r="G24" s="19"/>
    </row>
    <row r="25" spans="2:15" ht="17.25" x14ac:dyDescent="0.3">
      <c r="B25" s="35"/>
      <c r="C25" s="22"/>
      <c r="D25" s="18"/>
      <c r="E25" s="46">
        <v>89</v>
      </c>
      <c r="F25" s="46">
        <f t="shared" si="3"/>
        <v>0</v>
      </c>
      <c r="G25" s="19"/>
      <c r="I25" s="98" t="s">
        <v>199</v>
      </c>
      <c r="J25" s="106" t="s">
        <v>200</v>
      </c>
      <c r="K25" s="91" t="s">
        <v>16</v>
      </c>
      <c r="L25" s="91" t="s">
        <v>17</v>
      </c>
      <c r="M25" s="92" t="s">
        <v>18</v>
      </c>
      <c r="N25" s="91" t="s">
        <v>124</v>
      </c>
      <c r="O25" s="36"/>
    </row>
    <row r="26" spans="2:15" ht="14.45" customHeight="1" x14ac:dyDescent="0.25">
      <c r="B26" s="35"/>
      <c r="C26" s="22"/>
      <c r="D26" s="18"/>
      <c r="E26" s="46">
        <v>89</v>
      </c>
      <c r="F26" s="46">
        <f t="shared" si="3"/>
        <v>0</v>
      </c>
      <c r="G26" s="19"/>
      <c r="I26" s="15" t="s">
        <v>197</v>
      </c>
      <c r="J26" s="22"/>
      <c r="K26" s="18"/>
      <c r="L26" s="46">
        <v>35</v>
      </c>
      <c r="M26" s="46">
        <f>K26*L26</f>
        <v>0</v>
      </c>
      <c r="N26" s="19"/>
    </row>
    <row r="27" spans="2:15" ht="15.6" customHeight="1" x14ac:dyDescent="0.25">
      <c r="B27" s="35"/>
      <c r="C27" s="22"/>
      <c r="D27" s="18"/>
      <c r="E27" s="46">
        <v>89</v>
      </c>
      <c r="F27" s="46">
        <f t="shared" si="3"/>
        <v>0</v>
      </c>
      <c r="G27" s="19"/>
      <c r="I27" s="15" t="s">
        <v>198</v>
      </c>
      <c r="J27" s="22"/>
      <c r="K27" s="18"/>
      <c r="L27" s="46">
        <v>35</v>
      </c>
      <c r="M27" s="46">
        <f>K27*L27</f>
        <v>0</v>
      </c>
      <c r="N27" s="19"/>
    </row>
    <row r="28" spans="2:15" ht="15.75" x14ac:dyDescent="0.25">
      <c r="B28" s="37"/>
      <c r="C28" s="38"/>
      <c r="D28" s="33"/>
      <c r="E28" s="14"/>
      <c r="F28" s="14"/>
      <c r="G28" s="34"/>
      <c r="I28" s="15" t="s">
        <v>234</v>
      </c>
      <c r="J28" s="22"/>
      <c r="K28" s="18"/>
      <c r="L28" s="46">
        <v>35</v>
      </c>
      <c r="M28" s="46">
        <f>K28*L28</f>
        <v>0</v>
      </c>
      <c r="N28" s="19"/>
    </row>
    <row r="29" spans="2:15" ht="17.25" x14ac:dyDescent="0.3">
      <c r="B29" s="98" t="s">
        <v>113</v>
      </c>
      <c r="C29" s="98"/>
      <c r="D29" s="91" t="s">
        <v>16</v>
      </c>
      <c r="E29" s="91" t="s">
        <v>17</v>
      </c>
      <c r="F29" s="91" t="s">
        <v>18</v>
      </c>
      <c r="G29" s="92" t="s">
        <v>124</v>
      </c>
      <c r="I29" s="15" t="s">
        <v>233</v>
      </c>
      <c r="J29" s="22"/>
      <c r="K29" s="18"/>
      <c r="L29" s="46">
        <v>35</v>
      </c>
      <c r="M29" s="46">
        <f>K29*L29</f>
        <v>0</v>
      </c>
      <c r="N29" s="19"/>
    </row>
    <row r="30" spans="2:15" ht="15.75" customHeight="1" x14ac:dyDescent="0.3">
      <c r="B30" s="15"/>
      <c r="C30" s="20" t="s">
        <v>118</v>
      </c>
      <c r="D30" s="23"/>
      <c r="E30" s="46"/>
      <c r="F30" s="46"/>
      <c r="G30" s="16"/>
      <c r="I30" s="100" t="s">
        <v>196</v>
      </c>
      <c r="J30" s="107" t="s">
        <v>216</v>
      </c>
      <c r="K30" s="108" t="s">
        <v>16</v>
      </c>
      <c r="L30" s="109" t="s">
        <v>17</v>
      </c>
      <c r="M30" s="110" t="s">
        <v>201</v>
      </c>
      <c r="N30" s="110" t="s">
        <v>124</v>
      </c>
    </row>
    <row r="31" spans="2:15" ht="15.75" x14ac:dyDescent="0.25">
      <c r="B31" s="24" t="s">
        <v>116</v>
      </c>
      <c r="C31" s="22"/>
      <c r="D31" s="18"/>
      <c r="E31" s="46">
        <v>89</v>
      </c>
      <c r="F31" s="46">
        <f>D31*E31</f>
        <v>0</v>
      </c>
      <c r="G31" s="19"/>
      <c r="I31" s="31" t="s">
        <v>202</v>
      </c>
      <c r="J31" s="50" t="s">
        <v>203</v>
      </c>
      <c r="K31" s="124"/>
      <c r="L31" s="49">
        <v>668</v>
      </c>
      <c r="M31" s="48">
        <f>K31*L31</f>
        <v>0</v>
      </c>
      <c r="N31" s="83"/>
    </row>
    <row r="32" spans="2:15" ht="15.75" x14ac:dyDescent="0.25">
      <c r="B32" s="24" t="s">
        <v>116</v>
      </c>
      <c r="C32" s="22"/>
      <c r="D32" s="18"/>
      <c r="E32" s="46">
        <v>89</v>
      </c>
      <c r="F32" s="46">
        <f t="shared" ref="F32" si="4">D32*E32</f>
        <v>0</v>
      </c>
      <c r="G32" s="19"/>
      <c r="I32" s="31" t="s">
        <v>202</v>
      </c>
      <c r="J32" s="26" t="s">
        <v>204</v>
      </c>
      <c r="K32" s="124"/>
      <c r="L32" s="49">
        <v>1406</v>
      </c>
      <c r="M32" s="48">
        <f t="shared" ref="M32:M46" si="5">K32*L32</f>
        <v>0</v>
      </c>
      <c r="N32" s="83"/>
    </row>
    <row r="33" spans="2:14" ht="15.75" x14ac:dyDescent="0.25">
      <c r="B33" s="24" t="s">
        <v>116</v>
      </c>
      <c r="C33" s="22"/>
      <c r="D33" s="18"/>
      <c r="E33" s="46">
        <v>89</v>
      </c>
      <c r="F33" s="46">
        <f t="shared" ref="F33" si="6">D33*E33</f>
        <v>0</v>
      </c>
      <c r="G33" s="19"/>
      <c r="I33" s="31" t="s">
        <v>202</v>
      </c>
      <c r="J33" s="26" t="s">
        <v>205</v>
      </c>
      <c r="K33" s="124"/>
      <c r="L33" s="49">
        <v>2190</v>
      </c>
      <c r="M33" s="48">
        <f t="shared" si="5"/>
        <v>0</v>
      </c>
      <c r="N33" s="83"/>
    </row>
    <row r="34" spans="2:14" ht="17.25" customHeight="1" x14ac:dyDescent="0.25">
      <c r="B34" s="15" t="s">
        <v>117</v>
      </c>
      <c r="C34" s="22"/>
      <c r="D34" s="18"/>
      <c r="E34" s="46">
        <v>89</v>
      </c>
      <c r="F34" s="46">
        <f>D34*E34</f>
        <v>0</v>
      </c>
      <c r="G34" s="19"/>
      <c r="I34" s="45" t="s">
        <v>206</v>
      </c>
      <c r="J34" s="45" t="s">
        <v>207</v>
      </c>
      <c r="K34" s="125"/>
      <c r="L34" s="49">
        <v>800</v>
      </c>
      <c r="M34" s="48">
        <f t="shared" si="5"/>
        <v>0</v>
      </c>
      <c r="N34" s="83"/>
    </row>
    <row r="35" spans="2:14" ht="15" customHeight="1" x14ac:dyDescent="0.25">
      <c r="B35" s="15" t="s">
        <v>117</v>
      </c>
      <c r="C35" s="22"/>
      <c r="D35" s="18"/>
      <c r="E35" s="46">
        <v>89</v>
      </c>
      <c r="F35" s="46">
        <f>D35*E35</f>
        <v>0</v>
      </c>
      <c r="G35" s="19"/>
      <c r="I35" s="45" t="s">
        <v>208</v>
      </c>
      <c r="J35" s="45" t="s">
        <v>209</v>
      </c>
      <c r="K35" s="125"/>
      <c r="L35" s="49">
        <v>800</v>
      </c>
      <c r="M35" s="48">
        <f t="shared" si="5"/>
        <v>0</v>
      </c>
      <c r="N35" s="83"/>
    </row>
    <row r="36" spans="2:14" ht="15.75" x14ac:dyDescent="0.25">
      <c r="B36" s="15" t="s">
        <v>117</v>
      </c>
      <c r="C36" s="22"/>
      <c r="D36" s="18"/>
      <c r="E36" s="46">
        <v>89</v>
      </c>
      <c r="F36" s="46">
        <f>D36*E36</f>
        <v>0</v>
      </c>
      <c r="G36" s="19"/>
      <c r="I36" s="45" t="s">
        <v>210</v>
      </c>
      <c r="J36" s="45" t="s">
        <v>211</v>
      </c>
      <c r="K36" s="125"/>
      <c r="L36" s="49">
        <v>723</v>
      </c>
      <c r="M36" s="48">
        <f t="shared" si="5"/>
        <v>0</v>
      </c>
      <c r="N36" s="83"/>
    </row>
    <row r="37" spans="2:14" ht="17.25" x14ac:dyDescent="0.3">
      <c r="B37" s="98" t="s">
        <v>114</v>
      </c>
      <c r="C37" s="98"/>
      <c r="D37" s="91" t="s">
        <v>16</v>
      </c>
      <c r="E37" s="91" t="s">
        <v>17</v>
      </c>
      <c r="F37" s="91" t="s">
        <v>18</v>
      </c>
      <c r="G37" s="92" t="s">
        <v>124</v>
      </c>
      <c r="I37" s="45" t="s">
        <v>212</v>
      </c>
      <c r="J37" s="45" t="s">
        <v>213</v>
      </c>
      <c r="K37" s="125"/>
      <c r="L37" s="49">
        <v>1200</v>
      </c>
      <c r="M37" s="48">
        <f t="shared" si="5"/>
        <v>0</v>
      </c>
      <c r="N37" s="83"/>
    </row>
    <row r="38" spans="2:14" ht="15.75" x14ac:dyDescent="0.25">
      <c r="B38" s="15"/>
      <c r="C38" s="20"/>
      <c r="D38" s="23"/>
      <c r="E38" s="46"/>
      <c r="F38" s="46"/>
      <c r="G38" s="16"/>
      <c r="I38" s="45" t="s">
        <v>214</v>
      </c>
      <c r="J38" s="79" t="s">
        <v>211</v>
      </c>
      <c r="K38" s="125"/>
      <c r="L38" s="49">
        <v>816</v>
      </c>
      <c r="M38" s="48">
        <f t="shared" si="5"/>
        <v>0</v>
      </c>
      <c r="N38" s="83"/>
    </row>
    <row r="39" spans="2:14" ht="15.75" customHeight="1" x14ac:dyDescent="0.25">
      <c r="B39" s="15" t="s">
        <v>10</v>
      </c>
      <c r="C39" s="15" t="s">
        <v>13</v>
      </c>
      <c r="D39" s="18"/>
      <c r="E39" s="46">
        <v>40</v>
      </c>
      <c r="F39" s="46">
        <f t="shared" ref="F39:F42" si="7">D39*E39</f>
        <v>0</v>
      </c>
      <c r="G39" s="19"/>
      <c r="I39" s="26" t="s">
        <v>215</v>
      </c>
      <c r="J39" s="80" t="s">
        <v>217</v>
      </c>
      <c r="K39" s="124"/>
      <c r="L39" s="48">
        <v>457</v>
      </c>
      <c r="M39" s="48">
        <f t="shared" si="5"/>
        <v>0</v>
      </c>
      <c r="N39" s="83"/>
    </row>
    <row r="40" spans="2:14" ht="15.75" x14ac:dyDescent="0.25">
      <c r="B40" s="15" t="s">
        <v>11</v>
      </c>
      <c r="C40" s="15" t="s">
        <v>12</v>
      </c>
      <c r="D40" s="18"/>
      <c r="E40" s="46">
        <v>40</v>
      </c>
      <c r="F40" s="46">
        <f t="shared" si="7"/>
        <v>0</v>
      </c>
      <c r="G40" s="19"/>
      <c r="I40" s="26" t="s">
        <v>218</v>
      </c>
      <c r="J40" s="80" t="s">
        <v>217</v>
      </c>
      <c r="K40" s="124"/>
      <c r="L40" s="48">
        <v>546</v>
      </c>
      <c r="M40" s="48">
        <f t="shared" si="5"/>
        <v>0</v>
      </c>
      <c r="N40" s="83"/>
    </row>
    <row r="41" spans="2:14" ht="15.75" customHeight="1" x14ac:dyDescent="0.25">
      <c r="B41" s="15" t="s">
        <v>187</v>
      </c>
      <c r="C41" s="15" t="s">
        <v>188</v>
      </c>
      <c r="D41" s="18"/>
      <c r="E41" s="46">
        <v>160</v>
      </c>
      <c r="F41" s="46">
        <f t="shared" si="7"/>
        <v>0</v>
      </c>
      <c r="G41" s="19"/>
      <c r="I41" s="27" t="s">
        <v>229</v>
      </c>
      <c r="J41" s="26" t="s">
        <v>230</v>
      </c>
      <c r="K41" s="124"/>
      <c r="L41" s="48">
        <v>525</v>
      </c>
      <c r="M41" s="48">
        <f t="shared" si="5"/>
        <v>0</v>
      </c>
      <c r="N41" s="83"/>
    </row>
    <row r="42" spans="2:14" ht="15.75" customHeight="1" x14ac:dyDescent="0.25">
      <c r="B42" s="15" t="s">
        <v>14</v>
      </c>
      <c r="C42" s="15" t="s">
        <v>15</v>
      </c>
      <c r="D42" s="18"/>
      <c r="E42" s="46">
        <v>480</v>
      </c>
      <c r="F42" s="46">
        <f t="shared" si="7"/>
        <v>0</v>
      </c>
      <c r="G42" s="19"/>
      <c r="I42" s="26" t="s">
        <v>219</v>
      </c>
      <c r="J42" s="26" t="s">
        <v>220</v>
      </c>
      <c r="K42" s="124"/>
      <c r="L42" s="48">
        <v>540</v>
      </c>
      <c r="M42" s="48">
        <f t="shared" si="5"/>
        <v>0</v>
      </c>
      <c r="N42" s="83"/>
    </row>
    <row r="43" spans="2:14" ht="15.75" customHeight="1" x14ac:dyDescent="0.25">
      <c r="I43" s="15" t="s">
        <v>221</v>
      </c>
      <c r="J43" s="15" t="s">
        <v>222</v>
      </c>
      <c r="K43" s="126"/>
      <c r="L43" s="46">
        <v>464</v>
      </c>
      <c r="M43" s="48">
        <f t="shared" si="5"/>
        <v>0</v>
      </c>
      <c r="N43" s="83"/>
    </row>
    <row r="44" spans="2:14" ht="17.25" customHeight="1" x14ac:dyDescent="0.3">
      <c r="B44" s="111"/>
      <c r="C44" s="112"/>
      <c r="D44" s="113"/>
      <c r="E44" s="113"/>
      <c r="F44" s="113"/>
      <c r="G44" s="113"/>
      <c r="I44" s="15" t="s">
        <v>223</v>
      </c>
      <c r="J44" s="15" t="s">
        <v>224</v>
      </c>
      <c r="K44" s="126"/>
      <c r="L44" s="46">
        <v>850</v>
      </c>
      <c r="M44" s="48">
        <f t="shared" si="5"/>
        <v>0</v>
      </c>
      <c r="N44" s="83"/>
    </row>
    <row r="45" spans="2:14" ht="17.100000000000001" customHeight="1" x14ac:dyDescent="0.25">
      <c r="B45" s="128"/>
      <c r="C45" s="114"/>
      <c r="D45" s="123"/>
      <c r="E45" s="122"/>
      <c r="F45" s="115"/>
      <c r="G45" s="123"/>
      <c r="H45" s="42"/>
      <c r="I45" s="15" t="s">
        <v>225</v>
      </c>
      <c r="J45" s="15" t="s">
        <v>226</v>
      </c>
      <c r="K45" s="126"/>
      <c r="L45" s="46">
        <v>517</v>
      </c>
      <c r="M45" s="48">
        <f t="shared" si="5"/>
        <v>0</v>
      </c>
      <c r="N45" s="83"/>
    </row>
    <row r="46" spans="2:14" ht="15.75" x14ac:dyDescent="0.25">
      <c r="B46" s="129"/>
      <c r="C46" s="116"/>
      <c r="D46" s="120"/>
      <c r="E46" s="117"/>
      <c r="F46" s="115"/>
      <c r="G46" s="121"/>
      <c r="H46" s="43"/>
      <c r="I46" s="15" t="s">
        <v>227</v>
      </c>
      <c r="J46" s="15" t="s">
        <v>228</v>
      </c>
      <c r="K46" s="126"/>
      <c r="L46" s="46">
        <v>647</v>
      </c>
      <c r="M46" s="48">
        <f t="shared" si="5"/>
        <v>0</v>
      </c>
      <c r="N46" s="83"/>
    </row>
    <row r="47" spans="2:14" ht="14.45" customHeight="1" x14ac:dyDescent="0.25"/>
    <row r="48" spans="2:14" ht="18.75" x14ac:dyDescent="0.3">
      <c r="B48" s="101" t="s">
        <v>120</v>
      </c>
      <c r="C48" s="102"/>
      <c r="D48" s="103"/>
      <c r="E48" s="104"/>
      <c r="F48" s="104">
        <f>SUM(F8:F46) + SUM(M26:M46)</f>
        <v>0</v>
      </c>
      <c r="G48" s="105"/>
      <c r="I48" s="64" t="s">
        <v>131</v>
      </c>
      <c r="J48" s="59"/>
      <c r="K48" s="59"/>
      <c r="L48" s="39"/>
      <c r="M48" s="40"/>
    </row>
    <row r="49" spans="3:14" ht="18.75" x14ac:dyDescent="0.3">
      <c r="I49" s="54" t="s">
        <v>127</v>
      </c>
      <c r="J49" s="55"/>
      <c r="K49" s="55"/>
      <c r="L49" s="59"/>
      <c r="M49" s="59"/>
    </row>
    <row r="50" spans="3:14" ht="15.75" x14ac:dyDescent="0.25">
      <c r="J50" s="51"/>
      <c r="N50" s="36"/>
    </row>
    <row r="51" spans="3:14" ht="15.75" x14ac:dyDescent="0.25">
      <c r="I51" s="65" t="s">
        <v>125</v>
      </c>
      <c r="J51" s="41"/>
      <c r="K51" s="41"/>
      <c r="L51" t="s">
        <v>232</v>
      </c>
      <c r="N51" s="88">
        <v>45842</v>
      </c>
    </row>
    <row r="52" spans="3:14" ht="15.75" x14ac:dyDescent="0.25">
      <c r="K52" s="51"/>
      <c r="L52" t="s">
        <v>231</v>
      </c>
      <c r="N52" s="87">
        <f ca="1">NOW()</f>
        <v>45842.611358449074</v>
      </c>
    </row>
    <row r="53" spans="3:14" ht="15.75" x14ac:dyDescent="0.25">
      <c r="K53" s="51"/>
    </row>
    <row r="54" spans="3:14" ht="15.75" x14ac:dyDescent="0.25">
      <c r="K54" s="51"/>
    </row>
    <row r="55" spans="3:14" ht="18.75" hidden="1" x14ac:dyDescent="0.3">
      <c r="C55" s="55" t="s">
        <v>9</v>
      </c>
      <c r="D55" s="56"/>
      <c r="E55" s="57"/>
      <c r="F55" s="57"/>
      <c r="G55" s="55"/>
      <c r="K55" s="51"/>
    </row>
    <row r="56" spans="3:14" ht="18.75" hidden="1" x14ac:dyDescent="0.3">
      <c r="C56" s="58" t="s">
        <v>5</v>
      </c>
      <c r="D56" s="56" t="s">
        <v>97</v>
      </c>
      <c r="E56" s="59" t="s">
        <v>97</v>
      </c>
      <c r="F56" s="57" t="s">
        <v>94</v>
      </c>
      <c r="G56" s="55" t="s">
        <v>137</v>
      </c>
      <c r="K56" s="51"/>
    </row>
    <row r="57" spans="3:14" ht="18.75" hidden="1" x14ac:dyDescent="0.3">
      <c r="C57" s="58" t="s">
        <v>4</v>
      </c>
      <c r="D57" s="56" t="s">
        <v>90</v>
      </c>
      <c r="E57" s="59" t="s">
        <v>98</v>
      </c>
      <c r="F57" s="57" t="s">
        <v>95</v>
      </c>
      <c r="G57" s="60" t="s">
        <v>138</v>
      </c>
      <c r="J57" s="52"/>
      <c r="K57" s="52"/>
    </row>
    <row r="58" spans="3:14" ht="18.75" hidden="1" x14ac:dyDescent="0.3">
      <c r="C58" s="55" t="s">
        <v>91</v>
      </c>
      <c r="D58" s="56" t="s">
        <v>3</v>
      </c>
      <c r="E58" s="59" t="s">
        <v>3</v>
      </c>
      <c r="F58" s="57" t="s">
        <v>96</v>
      </c>
      <c r="G58" s="55" t="s">
        <v>139</v>
      </c>
      <c r="L58" s="52"/>
      <c r="M58" s="52"/>
      <c r="N58" s="52"/>
    </row>
    <row r="59" spans="3:14" ht="18.75" hidden="1" x14ac:dyDescent="0.3">
      <c r="C59" s="55" t="s">
        <v>92</v>
      </c>
      <c r="D59" s="56"/>
      <c r="E59" s="57"/>
      <c r="F59" s="57" t="s">
        <v>93</v>
      </c>
      <c r="G59" s="60" t="s">
        <v>140</v>
      </c>
      <c r="H59" s="44"/>
    </row>
    <row r="60" spans="3:14" ht="18.75" hidden="1" x14ac:dyDescent="0.3">
      <c r="C60" s="55" t="s">
        <v>3</v>
      </c>
      <c r="D60" s="56"/>
      <c r="E60" s="57"/>
      <c r="F60" s="57" t="s">
        <v>254</v>
      </c>
      <c r="G60" s="55" t="s">
        <v>141</v>
      </c>
    </row>
    <row r="61" spans="3:14" ht="18.75" hidden="1" x14ac:dyDescent="0.3">
      <c r="D61" s="56"/>
      <c r="E61" s="57"/>
      <c r="F61" s="57" t="s">
        <v>255</v>
      </c>
      <c r="G61" s="60" t="s">
        <v>142</v>
      </c>
    </row>
    <row r="62" spans="3:14" ht="18.75" hidden="1" x14ac:dyDescent="0.3">
      <c r="D62" s="56"/>
      <c r="E62" s="57"/>
      <c r="F62" s="57" t="s">
        <v>256</v>
      </c>
      <c r="G62" s="55" t="s">
        <v>143</v>
      </c>
    </row>
    <row r="63" spans="3:14" ht="18.75" hidden="1" x14ac:dyDescent="0.3">
      <c r="C63" s="55"/>
      <c r="D63" s="56"/>
      <c r="E63" s="57"/>
      <c r="F63" s="57"/>
      <c r="G63" s="55" t="s">
        <v>144</v>
      </c>
    </row>
    <row r="64" spans="3:14" ht="18.75" hidden="1" x14ac:dyDescent="0.3">
      <c r="D64" s="56"/>
      <c r="E64" s="57"/>
      <c r="F64" s="57"/>
      <c r="G64" s="55" t="s">
        <v>145</v>
      </c>
    </row>
    <row r="65" spans="3:8" ht="18.75" hidden="1" x14ac:dyDescent="0.3">
      <c r="C65" s="55"/>
      <c r="D65" s="56"/>
      <c r="E65" s="57"/>
      <c r="F65" s="57"/>
      <c r="G65" s="60" t="s">
        <v>146</v>
      </c>
    </row>
    <row r="66" spans="3:8" ht="18.75" hidden="1" x14ac:dyDescent="0.3">
      <c r="C66" s="55"/>
      <c r="D66" s="56"/>
      <c r="E66" s="57"/>
      <c r="F66" s="57"/>
      <c r="G66" s="55" t="s">
        <v>147</v>
      </c>
    </row>
    <row r="67" spans="3:8" ht="18.75" hidden="1" x14ac:dyDescent="0.3">
      <c r="C67" s="55"/>
      <c r="D67" s="56"/>
      <c r="E67" s="57"/>
      <c r="F67" s="57"/>
      <c r="G67" s="60" t="s">
        <v>148</v>
      </c>
    </row>
    <row r="68" spans="3:8" ht="18.75" hidden="1" x14ac:dyDescent="0.3">
      <c r="C68" s="55"/>
      <c r="D68" s="56"/>
      <c r="E68" s="57"/>
      <c r="F68" s="57"/>
      <c r="G68" s="55" t="s">
        <v>149</v>
      </c>
    </row>
    <row r="69" spans="3:8" ht="18.75" hidden="1" x14ac:dyDescent="0.3">
      <c r="C69" s="55"/>
      <c r="D69" s="56"/>
      <c r="E69" s="57"/>
      <c r="F69" s="57"/>
      <c r="G69" s="60" t="s">
        <v>150</v>
      </c>
    </row>
    <row r="70" spans="3:8" ht="18.75" hidden="1" x14ac:dyDescent="0.3">
      <c r="C70" s="55"/>
      <c r="D70" s="55"/>
      <c r="E70" s="55"/>
      <c r="F70" s="55"/>
      <c r="G70" s="55" t="s">
        <v>151</v>
      </c>
    </row>
    <row r="71" spans="3:8" ht="18.75" hidden="1" x14ac:dyDescent="0.3">
      <c r="C71" s="55"/>
      <c r="D71" s="56"/>
      <c r="E71" s="57"/>
      <c r="F71" s="57"/>
      <c r="G71" s="55" t="s">
        <v>152</v>
      </c>
    </row>
    <row r="72" spans="3:8" ht="18.75" hidden="1" x14ac:dyDescent="0.3">
      <c r="C72" s="55"/>
      <c r="D72" s="56"/>
      <c r="E72" s="57"/>
      <c r="F72" s="57"/>
      <c r="G72" s="60" t="s">
        <v>153</v>
      </c>
    </row>
    <row r="73" spans="3:8" ht="18.75" hidden="1" x14ac:dyDescent="0.3">
      <c r="C73" s="55"/>
      <c r="D73" s="56"/>
      <c r="E73" s="57"/>
      <c r="F73" s="57"/>
      <c r="G73" s="60" t="s">
        <v>154</v>
      </c>
    </row>
    <row r="74" spans="3:8" ht="18.75" hidden="1" x14ac:dyDescent="0.3">
      <c r="C74" s="55"/>
      <c r="D74" s="56"/>
      <c r="E74" s="57"/>
      <c r="F74" s="57"/>
      <c r="G74" s="55" t="s">
        <v>155</v>
      </c>
    </row>
    <row r="75" spans="3:8" ht="18.75" hidden="1" x14ac:dyDescent="0.3">
      <c r="C75" s="55"/>
      <c r="D75" s="56"/>
      <c r="E75" s="57"/>
      <c r="F75" s="57"/>
      <c r="G75" s="55" t="s">
        <v>156</v>
      </c>
      <c r="H75" s="13"/>
    </row>
    <row r="76" spans="3:8" ht="18.75" hidden="1" x14ac:dyDescent="0.3">
      <c r="C76" s="55"/>
      <c r="D76" s="56"/>
      <c r="E76" s="57"/>
      <c r="F76" s="57"/>
      <c r="G76" s="55" t="s">
        <v>157</v>
      </c>
    </row>
    <row r="77" spans="3:8" ht="18.75" hidden="1" x14ac:dyDescent="0.3">
      <c r="C77" s="55"/>
      <c r="D77" s="56"/>
      <c r="E77" s="57"/>
      <c r="F77" s="57"/>
      <c r="G77" s="55" t="s">
        <v>158</v>
      </c>
    </row>
    <row r="78" spans="3:8" ht="18.75" hidden="1" x14ac:dyDescent="0.3">
      <c r="C78" s="55"/>
      <c r="D78" s="56"/>
      <c r="E78" s="57"/>
      <c r="F78" s="57"/>
      <c r="G78" s="55" t="s">
        <v>159</v>
      </c>
    </row>
    <row r="79" spans="3:8" ht="18.75" hidden="1" x14ac:dyDescent="0.3">
      <c r="C79" s="55"/>
      <c r="D79" s="56"/>
      <c r="E79" s="57"/>
      <c r="F79" s="57"/>
      <c r="G79" s="55" t="s">
        <v>160</v>
      </c>
    </row>
    <row r="80" spans="3:8" ht="18.75" hidden="1" x14ac:dyDescent="0.3">
      <c r="C80" s="55"/>
      <c r="D80" s="56"/>
      <c r="E80" s="57"/>
      <c r="F80" s="57"/>
      <c r="G80" s="60" t="s">
        <v>161</v>
      </c>
    </row>
    <row r="81" spans="3:7" ht="18.75" hidden="1" x14ac:dyDescent="0.3">
      <c r="C81" s="55"/>
      <c r="D81" s="56"/>
      <c r="E81" s="57"/>
      <c r="F81" s="57"/>
      <c r="G81" s="55" t="s">
        <v>162</v>
      </c>
    </row>
    <row r="82" spans="3:7" ht="18.75" hidden="1" x14ac:dyDescent="0.3">
      <c r="C82" s="55"/>
      <c r="D82" s="56"/>
      <c r="E82" s="57"/>
      <c r="F82" s="57"/>
      <c r="G82" s="55" t="s">
        <v>163</v>
      </c>
    </row>
    <row r="83" spans="3:7" ht="18.75" hidden="1" x14ac:dyDescent="0.3">
      <c r="C83" s="55"/>
      <c r="D83" s="56"/>
      <c r="E83" s="57"/>
      <c r="F83" s="57"/>
      <c r="G83" s="55" t="s">
        <v>164</v>
      </c>
    </row>
    <row r="84" spans="3:7" ht="18.75" hidden="1" x14ac:dyDescent="0.3">
      <c r="C84" s="55"/>
      <c r="D84" s="56"/>
      <c r="E84" s="57"/>
      <c r="F84" s="57"/>
      <c r="G84" s="55" t="s">
        <v>165</v>
      </c>
    </row>
    <row r="85" spans="3:7" ht="18.75" hidden="1" x14ac:dyDescent="0.3">
      <c r="C85" s="55"/>
      <c r="D85" s="56"/>
      <c r="E85" s="57"/>
      <c r="F85" s="57"/>
      <c r="G85" s="55" t="s">
        <v>166</v>
      </c>
    </row>
    <row r="86" spans="3:7" ht="18.75" hidden="1" x14ac:dyDescent="0.3">
      <c r="C86" s="55"/>
      <c r="D86" s="56"/>
      <c r="E86" s="57"/>
      <c r="F86" s="57"/>
      <c r="G86" s="55" t="s">
        <v>167</v>
      </c>
    </row>
    <row r="87" spans="3:7" ht="18.75" hidden="1" x14ac:dyDescent="0.3">
      <c r="C87" s="55"/>
      <c r="D87" s="56"/>
      <c r="E87" s="57"/>
      <c r="F87" s="57"/>
      <c r="G87" s="55" t="s">
        <v>168</v>
      </c>
    </row>
    <row r="88" spans="3:7" ht="18.75" hidden="1" x14ac:dyDescent="0.3">
      <c r="C88" s="55"/>
      <c r="D88" s="56"/>
      <c r="E88" s="57"/>
      <c r="F88" s="57"/>
      <c r="G88" s="55" t="s">
        <v>169</v>
      </c>
    </row>
    <row r="89" spans="3:7" ht="18.75" hidden="1" x14ac:dyDescent="0.3">
      <c r="C89" s="55"/>
      <c r="D89" s="56"/>
      <c r="E89" s="57"/>
      <c r="F89" s="57"/>
      <c r="G89" s="55" t="s">
        <v>170</v>
      </c>
    </row>
    <row r="90" spans="3:7" ht="18.75" hidden="1" x14ac:dyDescent="0.3">
      <c r="C90" s="55"/>
      <c r="D90" s="56"/>
      <c r="E90" s="57"/>
      <c r="F90" s="57"/>
      <c r="G90" s="55" t="s">
        <v>171</v>
      </c>
    </row>
    <row r="91" spans="3:7" ht="18.75" hidden="1" x14ac:dyDescent="0.3">
      <c r="C91" s="55"/>
      <c r="D91" s="56"/>
      <c r="E91" s="57"/>
      <c r="F91" s="57"/>
      <c r="G91" s="55" t="s">
        <v>172</v>
      </c>
    </row>
    <row r="92" spans="3:7" ht="18.75" hidden="1" x14ac:dyDescent="0.3">
      <c r="C92" s="55"/>
      <c r="D92" s="56"/>
      <c r="E92" s="57"/>
      <c r="F92" s="57"/>
      <c r="G92" s="55" t="s">
        <v>173</v>
      </c>
    </row>
    <row r="93" spans="3:7" ht="18.75" hidden="1" x14ac:dyDescent="0.3">
      <c r="C93" s="55"/>
      <c r="D93" s="56"/>
      <c r="E93" s="57"/>
      <c r="F93" s="57"/>
      <c r="G93" s="55" t="s">
        <v>174</v>
      </c>
    </row>
    <row r="94" spans="3:7" ht="18.75" hidden="1" x14ac:dyDescent="0.3">
      <c r="C94" s="55"/>
      <c r="D94" s="56"/>
      <c r="E94" s="57"/>
      <c r="F94" s="57"/>
      <c r="G94" s="55" t="s">
        <v>175</v>
      </c>
    </row>
    <row r="95" spans="3:7" ht="18.75" hidden="1" x14ac:dyDescent="0.3">
      <c r="C95" s="55"/>
      <c r="D95" s="56"/>
      <c r="E95" s="57"/>
      <c r="F95" s="57"/>
      <c r="G95" s="55" t="s">
        <v>176</v>
      </c>
    </row>
    <row r="96" spans="3:7" ht="18.75" hidden="1" x14ac:dyDescent="0.3">
      <c r="C96" s="55"/>
      <c r="D96" s="56"/>
      <c r="E96" s="57"/>
      <c r="F96" s="57"/>
      <c r="G96" s="55" t="s">
        <v>177</v>
      </c>
    </row>
    <row r="97" spans="2:7" ht="18.75" hidden="1" x14ac:dyDescent="0.3">
      <c r="C97" s="55"/>
      <c r="D97" s="56"/>
      <c r="E97" s="57"/>
      <c r="F97" s="57"/>
      <c r="G97" s="55" t="s">
        <v>178</v>
      </c>
    </row>
    <row r="98" spans="2:7" ht="18.75" hidden="1" x14ac:dyDescent="0.3">
      <c r="C98" s="55"/>
      <c r="D98" s="56"/>
      <c r="E98" s="57"/>
      <c r="F98" s="57"/>
      <c r="G98" s="55" t="s">
        <v>179</v>
      </c>
    </row>
    <row r="99" spans="2:7" ht="18.75" hidden="1" x14ac:dyDescent="0.3">
      <c r="C99" s="55"/>
      <c r="D99" s="56"/>
      <c r="E99" s="57"/>
      <c r="F99" s="57"/>
      <c r="G99" s="55" t="s">
        <v>180</v>
      </c>
    </row>
    <row r="100" spans="2:7" ht="18.75" hidden="1" x14ac:dyDescent="0.3">
      <c r="C100" s="55"/>
      <c r="D100" s="56"/>
      <c r="E100" s="57"/>
      <c r="F100" s="57"/>
      <c r="G100" s="55" t="s">
        <v>181</v>
      </c>
    </row>
    <row r="101" spans="2:7" ht="18.75" hidden="1" x14ac:dyDescent="0.3">
      <c r="C101" s="55"/>
      <c r="D101" s="56"/>
      <c r="E101" s="57"/>
      <c r="F101" s="57"/>
      <c r="G101" s="55" t="s">
        <v>182</v>
      </c>
    </row>
    <row r="102" spans="2:7" ht="18.75" hidden="1" x14ac:dyDescent="0.3">
      <c r="C102" s="55"/>
      <c r="D102" s="56"/>
      <c r="E102" s="57"/>
      <c r="F102" s="57"/>
      <c r="G102" s="55" t="s">
        <v>183</v>
      </c>
    </row>
    <row r="103" spans="2:7" ht="18.75" hidden="1" x14ac:dyDescent="0.3">
      <c r="C103" s="55"/>
      <c r="D103" s="56"/>
      <c r="E103" s="57"/>
      <c r="F103" s="57"/>
      <c r="G103" s="55" t="s">
        <v>184</v>
      </c>
    </row>
    <row r="104" spans="2:7" ht="18.75" hidden="1" x14ac:dyDescent="0.3">
      <c r="B104" s="53" t="b">
        <v>0</v>
      </c>
      <c r="C104" s="55"/>
      <c r="D104" s="56"/>
      <c r="E104" s="57"/>
      <c r="F104" s="57"/>
      <c r="G104" s="55" t="s">
        <v>185</v>
      </c>
    </row>
    <row r="105" spans="2:7" ht="18.75" hidden="1" x14ac:dyDescent="0.3">
      <c r="C105" s="55"/>
      <c r="D105" s="56"/>
      <c r="E105" s="57"/>
      <c r="F105" s="57"/>
      <c r="G105" s="55" t="s">
        <v>186</v>
      </c>
    </row>
    <row r="106" spans="2:7" hidden="1" x14ac:dyDescent="0.25"/>
    <row r="107" spans="2:7" hidden="1" x14ac:dyDescent="0.25"/>
  </sheetData>
  <sheetProtection algorithmName="SHA-512" hashValue="wmhvDeTMwdkA2QlAN668MpA0bIR5jR6HhS6iSpviPhLGcDJ8pHvieO2o++kWvzyYMFK8kDXHPaWTHvQlGHo/AQ==" saltValue="wA+7zUgmkFc1KUPGO6AV4w==" spinCount="100000" sheet="1" selectLockedCells="1"/>
  <mergeCells count="10">
    <mergeCell ref="B45:B46"/>
    <mergeCell ref="J21:N23"/>
    <mergeCell ref="B1:N4"/>
    <mergeCell ref="B9:F9"/>
    <mergeCell ref="B8:C8"/>
    <mergeCell ref="J11:N11"/>
    <mergeCell ref="J12:N12"/>
    <mergeCell ref="J13:N13"/>
    <mergeCell ref="J14:N14"/>
    <mergeCell ref="J15:N15"/>
  </mergeCells>
  <dataValidations count="8">
    <dataValidation type="list" allowBlank="1" showInputMessage="1" showErrorMessage="1" sqref="C34:C36" xr:uid="{00000000-0002-0000-0000-000000000000}">
      <formula1>$E$56:$E$58</formula1>
    </dataValidation>
    <dataValidation type="list" allowBlank="1" showInputMessage="1" showErrorMessage="1" sqref="C31:C33" xr:uid="{00000000-0002-0000-0000-000001000000}">
      <formula1>$D$56:$D$58</formula1>
    </dataValidation>
    <dataValidation type="list" allowBlank="1" showInputMessage="1" showErrorMessage="1" sqref="J26:J29" xr:uid="{00000000-0002-0000-0000-000002000000}">
      <formula1>$F$56:$F$62</formula1>
    </dataValidation>
    <dataValidation type="list" allowBlank="1" showInputMessage="1" showErrorMessage="1" sqref="G12:G19 G31:G36 G23:G27" xr:uid="{CE8CCCB6-A6C0-4CFC-8360-C28811F281EA}">
      <formula1>$G$55:$G$104</formula1>
    </dataValidation>
    <dataValidation type="list" allowBlank="1" showInputMessage="1" showErrorMessage="1" sqref="C24:C27" xr:uid="{00000000-0002-0000-0000-000003000000}">
      <formula1>$C$56:$C$63</formula1>
    </dataValidation>
    <dataValidation type="list" allowBlank="1" showInputMessage="1" showErrorMessage="1" promptTitle="Roastbeef" sqref="C23" xr:uid="{00000000-0002-0000-0000-000004000000}">
      <formula1>$C$56:$C$63</formula1>
    </dataValidation>
    <dataValidation type="list" allowBlank="1" showInputMessage="1" showErrorMessage="1" sqref="G39:G42 N26:N29 G45" xr:uid="{7A011331-A4B2-420B-A494-0358E3FE32EC}">
      <formula1>$G$54:$G$103</formula1>
    </dataValidation>
    <dataValidation type="list" allowBlank="1" showInputMessage="1" showErrorMessage="1" sqref="N31:N46" xr:uid="{6F6AA576-BCB5-4BC4-B1BB-B217A58B88EA}">
      <formula1>$G$56:$G$105</formula1>
    </dataValidation>
  </dataValidations>
  <hyperlinks>
    <hyperlink ref="I51" r:id="rId1" xr:uid="{00000000-0004-0000-0000-000000000000}"/>
  </hyperlinks>
  <pageMargins left="0.25" right="0.25" top="0.75" bottom="0.75" header="0.3" footer="0.3"/>
  <pageSetup scale="60" orientation="landscape" r:id="rId2"/>
  <headerFooter scaleWithDoc="0"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5" name="Check Box 3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457200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locked="0"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19050</xdr:rowOff>
                  </from>
                  <to>
                    <xdr:col>10</xdr:col>
                    <xdr:colOff>533400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locked="0" defaultSize="0" autoFill="0" autoLine="0" autoPict="0">
                <anchor moveWithCells="1">
                  <from>
                    <xdr:col>12</xdr:col>
                    <xdr:colOff>381000</xdr:colOff>
                    <xdr:row>17</xdr:row>
                    <xdr:rowOff>28575</xdr:rowOff>
                  </from>
                  <to>
                    <xdr:col>12</xdr:col>
                    <xdr:colOff>819150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locked="0"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19050</xdr:rowOff>
                  </from>
                  <to>
                    <xdr:col>11</xdr:col>
                    <xdr:colOff>571500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locked="0" defaultSize="0" autoFill="0" autoLine="0" autoPict="0">
                <anchor moveWithCells="1">
                  <from>
                    <xdr:col>8</xdr:col>
                    <xdr:colOff>2257425</xdr:colOff>
                    <xdr:row>18</xdr:row>
                    <xdr:rowOff>38100</xdr:rowOff>
                  </from>
                  <to>
                    <xdr:col>9</xdr:col>
                    <xdr:colOff>390525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locked="0" defaultSize="0" autoFill="0" autoLine="0" autoPict="0" altText=" Gruppe (kr 550,- i tillegg)">
                <anchor moveWithCells="1">
                  <from>
                    <xdr:col>10</xdr:col>
                    <xdr:colOff>9525</xdr:colOff>
                    <xdr:row>9</xdr:row>
                    <xdr:rowOff>0</xdr:rowOff>
                  </from>
                  <to>
                    <xdr:col>11</xdr:col>
                    <xdr:colOff>657225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locked="0"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19050</xdr:rowOff>
                  </from>
                  <to>
                    <xdr:col>9</xdr:col>
                    <xdr:colOff>1552575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U61"/>
  <sheetViews>
    <sheetView workbookViewId="0">
      <pane ySplit="1" topLeftCell="A2" activePane="bottomLeft" state="frozen"/>
      <selection pane="bottomLeft" activeCell="V2" sqref="V2"/>
    </sheetView>
  </sheetViews>
  <sheetFormatPr baseColWidth="10" defaultRowHeight="15" x14ac:dyDescent="0.25"/>
  <cols>
    <col min="1" max="1" width="25.5703125" bestFit="1" customWidth="1"/>
    <col min="2" max="2" width="5.85546875" bestFit="1" customWidth="1"/>
    <col min="3" max="3" width="7.140625" bestFit="1" customWidth="1"/>
    <col min="4" max="4" width="7.42578125" customWidth="1"/>
    <col min="5" max="5" width="6.7109375" bestFit="1" customWidth="1"/>
    <col min="6" max="6" width="7" bestFit="1" customWidth="1"/>
    <col min="7" max="7" width="6.85546875" bestFit="1" customWidth="1"/>
    <col min="8" max="8" width="4.85546875" bestFit="1" customWidth="1"/>
    <col min="9" max="9" width="4.7109375" bestFit="1" customWidth="1"/>
    <col min="10" max="10" width="8" bestFit="1" customWidth="1"/>
    <col min="11" max="11" width="8.5703125" bestFit="1" customWidth="1"/>
    <col min="12" max="12" width="9.85546875" bestFit="1" customWidth="1"/>
    <col min="13" max="13" width="8" bestFit="1" customWidth="1"/>
    <col min="14" max="14" width="8.140625" bestFit="1" customWidth="1"/>
    <col min="15" max="15" width="7.42578125" bestFit="1" customWidth="1"/>
    <col min="16" max="16" width="8" bestFit="1" customWidth="1"/>
    <col min="17" max="17" width="7.85546875" bestFit="1" customWidth="1"/>
    <col min="18" max="18" width="8.5703125" bestFit="1" customWidth="1"/>
    <col min="19" max="19" width="6.42578125" bestFit="1" customWidth="1"/>
    <col min="20" max="20" width="9" bestFit="1" customWidth="1"/>
    <col min="21" max="21" width="7.140625" bestFit="1" customWidth="1"/>
  </cols>
  <sheetData>
    <row r="1" spans="1:21" ht="37.5" x14ac:dyDescent="0.3">
      <c r="A1" s="1" t="s">
        <v>20</v>
      </c>
      <c r="B1" s="2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29</v>
      </c>
      <c r="K1" s="3" t="s">
        <v>30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</row>
    <row r="2" spans="1:21" x14ac:dyDescent="0.25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1" ht="14.45" x14ac:dyDescent="0.35">
      <c r="A3" s="6" t="s">
        <v>42</v>
      </c>
      <c r="B3" s="7" t="s">
        <v>43</v>
      </c>
      <c r="C3" s="8" t="s">
        <v>43</v>
      </c>
      <c r="D3" s="8" t="s">
        <v>43</v>
      </c>
      <c r="E3" s="8" t="s">
        <v>43</v>
      </c>
      <c r="F3" s="8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</row>
    <row r="4" spans="1:21" ht="14.45" x14ac:dyDescent="0.35">
      <c r="A4" s="6" t="s">
        <v>44</v>
      </c>
      <c r="B4" s="7"/>
      <c r="C4" s="8" t="s">
        <v>43</v>
      </c>
      <c r="D4" s="8" t="s">
        <v>43</v>
      </c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</row>
    <row r="5" spans="1:21" ht="14.45" x14ac:dyDescent="0.35">
      <c r="A5" s="6" t="s">
        <v>45</v>
      </c>
      <c r="B5" s="7"/>
      <c r="C5" s="8" t="s">
        <v>43</v>
      </c>
      <c r="D5" s="8" t="s">
        <v>43</v>
      </c>
      <c r="E5" s="8"/>
      <c r="F5" s="8" t="s">
        <v>43</v>
      </c>
      <c r="G5" s="7"/>
      <c r="H5" s="7"/>
      <c r="I5" s="7"/>
      <c r="J5" s="7"/>
      <c r="K5" s="7"/>
      <c r="L5" s="7"/>
      <c r="M5" s="7"/>
      <c r="N5" s="7"/>
      <c r="O5" s="7"/>
      <c r="P5" s="7"/>
      <c r="Q5" s="7" t="s">
        <v>43</v>
      </c>
      <c r="R5" s="7"/>
      <c r="S5" s="7"/>
      <c r="T5" s="7"/>
      <c r="U5" s="6"/>
    </row>
    <row r="6" spans="1:21" ht="14.45" x14ac:dyDescent="0.35">
      <c r="A6" s="6" t="s">
        <v>46</v>
      </c>
      <c r="B6" s="7"/>
      <c r="C6" s="7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43</v>
      </c>
      <c r="R6" s="7"/>
      <c r="S6" s="7"/>
      <c r="T6" s="7"/>
      <c r="U6" s="6"/>
    </row>
    <row r="7" spans="1:21" ht="14.45" x14ac:dyDescent="0.35">
      <c r="A7" s="6" t="s">
        <v>47</v>
      </c>
      <c r="B7" s="7"/>
      <c r="C7" s="8" t="s">
        <v>43</v>
      </c>
      <c r="D7" s="8" t="s">
        <v>43</v>
      </c>
      <c r="E7" s="8" t="s">
        <v>43</v>
      </c>
      <c r="F7" s="8" t="s">
        <v>43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6"/>
    </row>
    <row r="8" spans="1:21" ht="14.45" x14ac:dyDescent="0.35">
      <c r="A8" s="6" t="s">
        <v>48</v>
      </c>
      <c r="B8" s="7"/>
      <c r="C8" s="8" t="s">
        <v>43</v>
      </c>
      <c r="D8" s="8" t="s">
        <v>43</v>
      </c>
      <c r="E8" s="8" t="s">
        <v>43</v>
      </c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6"/>
    </row>
    <row r="9" spans="1:21" ht="14.45" x14ac:dyDescent="0.35">
      <c r="A9" s="6" t="s">
        <v>49</v>
      </c>
      <c r="B9" s="7"/>
      <c r="C9" s="8" t="s">
        <v>43</v>
      </c>
      <c r="D9" s="8" t="s">
        <v>43</v>
      </c>
      <c r="E9" s="8" t="s">
        <v>43</v>
      </c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43</v>
      </c>
      <c r="R9" s="7"/>
      <c r="S9" s="7" t="s">
        <v>43</v>
      </c>
      <c r="T9" s="7"/>
      <c r="U9" s="6"/>
    </row>
    <row r="10" spans="1:21" ht="14.45" x14ac:dyDescent="0.35">
      <c r="A10" s="6" t="s">
        <v>50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6"/>
    </row>
    <row r="11" spans="1:21" ht="14.45" x14ac:dyDescent="0.35">
      <c r="A11" s="4" t="s">
        <v>51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5"/>
    </row>
    <row r="12" spans="1:21" ht="14.45" x14ac:dyDescent="0.35">
      <c r="A12" s="6" t="s">
        <v>52</v>
      </c>
      <c r="B12" s="7"/>
      <c r="C12" s="7" t="s">
        <v>43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6"/>
    </row>
    <row r="13" spans="1:21" ht="14.45" x14ac:dyDescent="0.35">
      <c r="A13" s="6" t="s">
        <v>53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6"/>
    </row>
    <row r="14" spans="1:21" ht="14.45" x14ac:dyDescent="0.35">
      <c r="A14" s="6" t="s">
        <v>76</v>
      </c>
      <c r="B14" s="7" t="s">
        <v>43</v>
      </c>
      <c r="C14" s="7"/>
      <c r="D14" s="7"/>
      <c r="E14" s="7"/>
      <c r="F14" s="7"/>
      <c r="G14" s="7"/>
      <c r="H14" s="7"/>
      <c r="I14" s="7"/>
      <c r="J14" s="7"/>
      <c r="K14" s="7" t="s">
        <v>43</v>
      </c>
      <c r="L14" s="7"/>
      <c r="M14" s="7"/>
      <c r="N14" s="7"/>
      <c r="O14" s="7"/>
      <c r="P14" s="7" t="s">
        <v>43</v>
      </c>
      <c r="Q14" s="7"/>
      <c r="R14" s="7"/>
      <c r="S14" s="7"/>
      <c r="T14" s="7"/>
      <c r="U14" s="6" t="s">
        <v>43</v>
      </c>
    </row>
    <row r="15" spans="1:21" ht="14.45" x14ac:dyDescent="0.35">
      <c r="A15" s="6" t="s">
        <v>89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6"/>
    </row>
    <row r="16" spans="1:21" ht="14.45" x14ac:dyDescent="0.35">
      <c r="A16" s="6" t="s">
        <v>54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6"/>
    </row>
    <row r="17" spans="1:21" ht="14.45" x14ac:dyDescent="0.35">
      <c r="A17" s="6" t="s">
        <v>55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"/>
    </row>
    <row r="18" spans="1:21" x14ac:dyDescent="0.25">
      <c r="A18" s="6" t="s">
        <v>56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6"/>
    </row>
    <row r="19" spans="1:21" ht="14.45" x14ac:dyDescent="0.35">
      <c r="A19" s="6" t="s">
        <v>57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6"/>
    </row>
    <row r="20" spans="1:21" ht="14.45" x14ac:dyDescent="0.35">
      <c r="A20" s="4" t="s">
        <v>103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/>
    </row>
    <row r="21" spans="1:21" ht="14.45" x14ac:dyDescent="0.35">
      <c r="A21" s="6" t="s">
        <v>52</v>
      </c>
      <c r="B21" s="7"/>
      <c r="C21" s="7" t="s">
        <v>43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6"/>
    </row>
    <row r="22" spans="1:21" ht="14.45" x14ac:dyDescent="0.35">
      <c r="A22" s="6" t="s">
        <v>104</v>
      </c>
      <c r="B22" s="7"/>
      <c r="C22" s="7"/>
      <c r="D22" s="7"/>
      <c r="E22" s="7"/>
      <c r="F22" s="7"/>
      <c r="G22" s="7" t="s">
        <v>43</v>
      </c>
      <c r="H22" s="7"/>
      <c r="I22" s="7"/>
      <c r="J22" s="7"/>
      <c r="K22" s="7" t="s">
        <v>43</v>
      </c>
      <c r="L22" s="7"/>
      <c r="M22" s="7"/>
      <c r="N22" s="7"/>
      <c r="O22" s="7"/>
      <c r="P22" s="7"/>
      <c r="Q22" s="7"/>
      <c r="R22" s="7"/>
      <c r="S22" s="7"/>
      <c r="T22" s="7"/>
      <c r="U22" s="6"/>
    </row>
    <row r="23" spans="1:21" ht="14.45" x14ac:dyDescent="0.35">
      <c r="A23" s="6" t="s">
        <v>105</v>
      </c>
      <c r="B23" s="7"/>
      <c r="C23" s="7"/>
      <c r="D23" s="7"/>
      <c r="E23" s="7"/>
      <c r="F23" s="7"/>
      <c r="G23" s="7"/>
      <c r="H23" s="7" t="s">
        <v>43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6"/>
    </row>
    <row r="24" spans="1:21" x14ac:dyDescent="0.25">
      <c r="A24" s="6" t="s">
        <v>78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6"/>
    </row>
    <row r="25" spans="1:21" ht="14.45" x14ac:dyDescent="0.35">
      <c r="A25" s="6" t="s">
        <v>77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6"/>
    </row>
    <row r="26" spans="1:21" ht="14.45" x14ac:dyDescent="0.35">
      <c r="A26" s="6" t="s">
        <v>57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6"/>
    </row>
    <row r="27" spans="1:21" x14ac:dyDescent="0.25">
      <c r="A27" s="4" t="s">
        <v>58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/>
    </row>
    <row r="28" spans="1:21" ht="14.45" x14ac:dyDescent="0.35">
      <c r="A28" s="6" t="s">
        <v>52</v>
      </c>
      <c r="B28" s="7"/>
      <c r="C28" s="7" t="s">
        <v>43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6"/>
    </row>
    <row r="29" spans="1:21" x14ac:dyDescent="0.25">
      <c r="A29" s="6" t="s">
        <v>57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6"/>
    </row>
    <row r="30" spans="1:21" x14ac:dyDescent="0.25">
      <c r="A30" s="6" t="s">
        <v>79</v>
      </c>
      <c r="B30" s="7"/>
      <c r="C30" s="7"/>
      <c r="D30" s="7"/>
      <c r="E30" s="7"/>
      <c r="F30" s="7"/>
      <c r="G30" s="7"/>
      <c r="H30" s="7"/>
      <c r="I30" s="7"/>
      <c r="J30" s="7"/>
      <c r="K30" s="7" t="s">
        <v>43</v>
      </c>
      <c r="L30" s="7"/>
      <c r="M30" s="7"/>
      <c r="N30" s="7"/>
      <c r="O30" s="7"/>
      <c r="P30" s="7" t="s">
        <v>43</v>
      </c>
      <c r="Q30" s="7"/>
      <c r="R30" s="7"/>
      <c r="S30" s="7"/>
      <c r="T30" s="7"/>
      <c r="U30" s="6" t="s">
        <v>43</v>
      </c>
    </row>
    <row r="31" spans="1:21" x14ac:dyDescent="0.25">
      <c r="A31" s="6" t="s">
        <v>55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6"/>
    </row>
    <row r="32" spans="1:21" x14ac:dyDescent="0.25">
      <c r="A32" s="6" t="s">
        <v>80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6"/>
    </row>
    <row r="33" spans="1:21" x14ac:dyDescent="0.25">
      <c r="A33" s="6" t="s">
        <v>56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6"/>
    </row>
    <row r="34" spans="1:21" x14ac:dyDescent="0.25">
      <c r="A34" s="6" t="s">
        <v>81</v>
      </c>
      <c r="B34" s="7"/>
      <c r="C34" s="7"/>
      <c r="D34" s="7"/>
      <c r="E34" s="7"/>
      <c r="F34" s="7"/>
      <c r="G34" s="7"/>
      <c r="H34" s="7"/>
      <c r="I34" s="7"/>
      <c r="J34" s="7"/>
      <c r="K34" s="7" t="s">
        <v>43</v>
      </c>
      <c r="L34" s="7"/>
      <c r="M34" s="7"/>
      <c r="N34" s="7"/>
      <c r="O34" s="7"/>
      <c r="P34" s="7"/>
      <c r="Q34" s="7"/>
      <c r="R34" s="7"/>
      <c r="S34" s="7"/>
      <c r="T34" s="7"/>
      <c r="U34" s="6"/>
    </row>
    <row r="35" spans="1:21" x14ac:dyDescent="0.25">
      <c r="A35" s="4" t="s">
        <v>83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5"/>
    </row>
    <row r="36" spans="1:21" x14ac:dyDescent="0.25">
      <c r="A36" s="6" t="s">
        <v>84</v>
      </c>
      <c r="B36" s="7" t="s">
        <v>43</v>
      </c>
      <c r="C36" s="7" t="s">
        <v>43</v>
      </c>
      <c r="D36" s="7"/>
      <c r="E36" s="7"/>
      <c r="F36" s="7"/>
      <c r="G36" s="7"/>
      <c r="H36" s="7" t="s">
        <v>43</v>
      </c>
      <c r="I36" s="7"/>
      <c r="J36" s="7"/>
      <c r="K36" s="7" t="s">
        <v>43</v>
      </c>
      <c r="L36" s="7"/>
      <c r="M36" s="7"/>
      <c r="N36" s="7"/>
      <c r="O36" s="7"/>
      <c r="P36" s="7" t="s">
        <v>43</v>
      </c>
      <c r="Q36" s="7"/>
      <c r="R36" s="7"/>
      <c r="S36" s="7"/>
      <c r="T36" s="7"/>
      <c r="U36" s="6"/>
    </row>
    <row r="37" spans="1:21" x14ac:dyDescent="0.25">
      <c r="A37" s="6" t="s">
        <v>85</v>
      </c>
      <c r="B37" s="7" t="s">
        <v>43</v>
      </c>
      <c r="C37" s="7" t="s">
        <v>43</v>
      </c>
      <c r="D37" s="7"/>
      <c r="E37" s="7"/>
      <c r="F37" s="7"/>
      <c r="G37" s="7"/>
      <c r="H37" s="7"/>
      <c r="I37" s="7"/>
      <c r="J37" s="7"/>
      <c r="K37" s="7" t="s">
        <v>43</v>
      </c>
      <c r="L37" s="7"/>
      <c r="M37" s="7"/>
      <c r="N37" s="7"/>
      <c r="O37" s="7"/>
      <c r="P37" s="7"/>
      <c r="Q37" s="7"/>
      <c r="R37" s="7"/>
      <c r="S37" s="7"/>
      <c r="T37" s="7"/>
      <c r="U37" s="6"/>
    </row>
    <row r="38" spans="1:21" x14ac:dyDescent="0.25">
      <c r="A38" s="6" t="s">
        <v>86</v>
      </c>
      <c r="B38" s="7" t="s">
        <v>43</v>
      </c>
      <c r="C38" s="7" t="s">
        <v>43</v>
      </c>
      <c r="D38" s="7"/>
      <c r="E38" s="7"/>
      <c r="F38" s="7"/>
      <c r="G38" s="7"/>
      <c r="H38" s="7" t="s">
        <v>43</v>
      </c>
      <c r="I38" s="7"/>
      <c r="J38" s="7"/>
      <c r="K38" s="7"/>
      <c r="L38" s="7"/>
      <c r="M38" s="7"/>
      <c r="N38" s="7"/>
      <c r="O38" s="7"/>
      <c r="P38" s="7" t="s">
        <v>43</v>
      </c>
      <c r="Q38" s="7"/>
      <c r="R38" s="7"/>
      <c r="S38" s="7"/>
      <c r="T38" s="7"/>
      <c r="U38" s="6"/>
    </row>
    <row r="39" spans="1:21" x14ac:dyDescent="0.25">
      <c r="A39" s="6" t="s">
        <v>59</v>
      </c>
      <c r="B39" s="7" t="s">
        <v>43</v>
      </c>
      <c r="C39" s="7" t="s">
        <v>43</v>
      </c>
      <c r="D39" s="7"/>
      <c r="E39" s="7"/>
      <c r="F39" s="7"/>
      <c r="G39" s="7"/>
      <c r="H39" s="7" t="s">
        <v>43</v>
      </c>
      <c r="I39" s="7" t="s">
        <v>43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6"/>
    </row>
    <row r="40" spans="1:21" x14ac:dyDescent="0.25">
      <c r="A40" s="6" t="s">
        <v>87</v>
      </c>
      <c r="B40" s="7" t="s">
        <v>43</v>
      </c>
      <c r="C40" s="7" t="s">
        <v>43</v>
      </c>
      <c r="D40" s="7"/>
      <c r="E40" s="7"/>
      <c r="F40" s="7"/>
      <c r="G40" s="7"/>
      <c r="H40" s="7"/>
      <c r="I40" s="7"/>
      <c r="J40" s="7"/>
      <c r="K40" s="7" t="s">
        <v>43</v>
      </c>
      <c r="L40" s="7"/>
      <c r="M40" s="7"/>
      <c r="N40" s="7"/>
      <c r="O40" s="7"/>
      <c r="P40" s="7"/>
      <c r="Q40" s="7"/>
      <c r="R40" s="7"/>
      <c r="S40" s="7"/>
      <c r="T40" s="7"/>
      <c r="U40" s="6"/>
    </row>
    <row r="41" spans="1:21" x14ac:dyDescent="0.25">
      <c r="A41" s="6" t="s">
        <v>60</v>
      </c>
      <c r="B41" s="7" t="s">
        <v>43</v>
      </c>
      <c r="C41" s="7" t="s">
        <v>43</v>
      </c>
      <c r="D41" s="7"/>
      <c r="E41" s="7"/>
      <c r="F41" s="7"/>
      <c r="G41" s="7"/>
      <c r="H41" s="7" t="s">
        <v>43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6"/>
    </row>
    <row r="42" spans="1:21" x14ac:dyDescent="0.25">
      <c r="A42" s="6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6"/>
    </row>
    <row r="43" spans="1:21" x14ac:dyDescent="0.25">
      <c r="A43" s="6" t="s">
        <v>50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6"/>
    </row>
    <row r="44" spans="1:21" x14ac:dyDescent="0.25">
      <c r="A44" s="6" t="s">
        <v>82</v>
      </c>
      <c r="B44" s="7" t="s">
        <v>43</v>
      </c>
      <c r="C44" s="7" t="s">
        <v>43</v>
      </c>
      <c r="D44" s="7"/>
      <c r="E44" s="7"/>
      <c r="F44" s="7"/>
      <c r="G44" s="7"/>
      <c r="H44" s="7" t="s">
        <v>43</v>
      </c>
      <c r="I44" s="7" t="s">
        <v>43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6"/>
    </row>
    <row r="45" spans="1:21" x14ac:dyDescent="0.25">
      <c r="A45" s="6" t="s">
        <v>88</v>
      </c>
      <c r="B45" s="7" t="s">
        <v>43</v>
      </c>
      <c r="C45" s="7" t="s">
        <v>43</v>
      </c>
      <c r="D45" s="7"/>
      <c r="E45" s="7"/>
      <c r="F45" s="7"/>
      <c r="G45" s="7"/>
      <c r="H45" s="7"/>
      <c r="I45" s="7"/>
      <c r="J45" s="7"/>
      <c r="K45" s="7" t="s">
        <v>43</v>
      </c>
      <c r="L45" s="7"/>
      <c r="M45" s="7"/>
      <c r="N45" s="7"/>
      <c r="O45" s="7"/>
      <c r="P45" s="7"/>
      <c r="Q45" s="7"/>
      <c r="R45" s="7"/>
      <c r="S45" s="7"/>
      <c r="T45" s="7"/>
      <c r="U45" s="6"/>
    </row>
    <row r="46" spans="1:21" x14ac:dyDescent="0.25">
      <c r="A46" s="6" t="s">
        <v>62</v>
      </c>
      <c r="B46" s="7" t="s">
        <v>43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6"/>
    </row>
    <row r="47" spans="1:21" x14ac:dyDescent="0.25">
      <c r="A47" s="4" t="s">
        <v>63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5"/>
    </row>
    <row r="48" spans="1:21" x14ac:dyDescent="0.25">
      <c r="A48" s="6" t="s">
        <v>64</v>
      </c>
      <c r="B48" s="7" t="s">
        <v>43</v>
      </c>
      <c r="C48" s="7" t="s">
        <v>43</v>
      </c>
      <c r="D48" s="7"/>
      <c r="E48" s="7"/>
      <c r="F48" s="7"/>
      <c r="G48" s="7"/>
      <c r="H48" s="7" t="s">
        <v>43</v>
      </c>
      <c r="I48" s="7"/>
      <c r="J48" s="7"/>
      <c r="K48" s="7" t="s">
        <v>43</v>
      </c>
      <c r="L48" s="7"/>
      <c r="M48" s="7"/>
      <c r="N48" s="7"/>
      <c r="O48" s="7"/>
      <c r="P48" s="7"/>
      <c r="Q48" s="7"/>
      <c r="R48" s="7"/>
      <c r="S48" s="7"/>
      <c r="T48" s="7"/>
      <c r="U48" s="6"/>
    </row>
    <row r="49" spans="1:21" x14ac:dyDescent="0.25">
      <c r="A49" s="6" t="s">
        <v>65</v>
      </c>
      <c r="B49" s="7" t="s">
        <v>43</v>
      </c>
      <c r="C49" s="7" t="s">
        <v>43</v>
      </c>
      <c r="D49" s="7"/>
      <c r="E49" s="7"/>
      <c r="F49" s="7"/>
      <c r="G49" s="7"/>
      <c r="H49" s="7" t="s">
        <v>43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6"/>
    </row>
    <row r="50" spans="1:21" x14ac:dyDescent="0.25">
      <c r="A50" s="6" t="s">
        <v>66</v>
      </c>
      <c r="B50" s="7"/>
      <c r="C50" s="7" t="s">
        <v>43</v>
      </c>
      <c r="D50" s="7"/>
      <c r="E50" s="7"/>
      <c r="F50" s="7"/>
      <c r="G50" s="7"/>
      <c r="H50" s="7" t="s">
        <v>43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6"/>
    </row>
    <row r="51" spans="1:21" x14ac:dyDescent="0.25">
      <c r="A51" s="6" t="s">
        <v>67</v>
      </c>
      <c r="B51" s="7" t="s">
        <v>43</v>
      </c>
      <c r="C51" s="7" t="s">
        <v>43</v>
      </c>
      <c r="D51" s="7"/>
      <c r="E51" s="7"/>
      <c r="F51" s="7"/>
      <c r="G51" s="7"/>
      <c r="H51" s="7" t="s">
        <v>43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6"/>
    </row>
    <row r="52" spans="1:21" x14ac:dyDescent="0.25">
      <c r="A52" s="4" t="s">
        <v>69</v>
      </c>
      <c r="B52" s="10" t="s">
        <v>43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5"/>
    </row>
    <row r="53" spans="1:21" x14ac:dyDescent="0.25">
      <c r="A53" s="6" t="s">
        <v>74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A54" s="6" t="s">
        <v>75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 t="s">
        <v>43</v>
      </c>
    </row>
    <row r="55" spans="1:21" x14ac:dyDescent="0.25">
      <c r="A55" s="6" t="s">
        <v>70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x14ac:dyDescent="0.25">
      <c r="A56" s="4" t="s">
        <v>71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5">
      <c r="A57" s="6" t="s">
        <v>72</v>
      </c>
      <c r="B57" s="6" t="s">
        <v>43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 t="s">
        <v>73</v>
      </c>
      <c r="B58" s="6"/>
      <c r="C58" s="6"/>
      <c r="D58" s="6"/>
      <c r="E58" s="6"/>
      <c r="F58" s="6" t="s">
        <v>43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x14ac:dyDescent="0.25">
      <c r="A59" s="6" t="s">
        <v>74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x14ac:dyDescent="0.25">
      <c r="A60" s="6" t="s">
        <v>75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x14ac:dyDescent="0.25">
      <c r="A61" s="6" t="s">
        <v>68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 t="s">
        <v>43</v>
      </c>
      <c r="M61" s="6" t="s">
        <v>43</v>
      </c>
      <c r="N61" s="6" t="s">
        <v>43</v>
      </c>
      <c r="O61" s="6"/>
      <c r="P61" s="6"/>
      <c r="Q61" s="6"/>
      <c r="R61" s="6"/>
      <c r="S61" s="6"/>
      <c r="T61" s="6"/>
      <c r="U61" s="6"/>
    </row>
  </sheetData>
  <sheetProtection algorithmName="SHA-512" hashValue="wOHWnbVXID+pbDDngelJWFjayMRCwEzqA0DmVSCo17cV+o0+IpGd5tYQTobz22qofdbcF95G6vdBNqp6ESjh3g==" saltValue="z2e5149qI4yTnOMyed67sQ==" spinCount="100000" sheet="1" selectLockedCell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2:E17"/>
  <sheetViews>
    <sheetView zoomScale="120" zoomScaleNormal="120" workbookViewId="0">
      <selection activeCell="A10" sqref="A10"/>
    </sheetView>
  </sheetViews>
  <sheetFormatPr baseColWidth="10" defaultRowHeight="15" x14ac:dyDescent="0.25"/>
  <cols>
    <col min="1" max="1" width="72.7109375" customWidth="1"/>
    <col min="2" max="2" width="33.85546875" customWidth="1"/>
    <col min="3" max="3" width="18.5703125" customWidth="1"/>
    <col min="4" max="4" width="14.140625" bestFit="1" customWidth="1"/>
  </cols>
  <sheetData>
    <row r="2" spans="1:5" ht="14.45" x14ac:dyDescent="0.35">
      <c r="A2" t="s">
        <v>109</v>
      </c>
    </row>
    <row r="3" spans="1:5" x14ac:dyDescent="0.25">
      <c r="A3" t="s">
        <v>110</v>
      </c>
    </row>
    <row r="4" spans="1:5" x14ac:dyDescent="0.25">
      <c r="A4" t="s">
        <v>108</v>
      </c>
    </row>
    <row r="5" spans="1:5" ht="14.45" x14ac:dyDescent="0.35">
      <c r="A5" t="s">
        <v>112</v>
      </c>
    </row>
    <row r="7" spans="1:5" x14ac:dyDescent="0.25">
      <c r="A7" s="6"/>
      <c r="B7" s="28" t="str">
        <f>Intern_ekstern!B1</f>
        <v>Kontostreng</v>
      </c>
      <c r="C7" s="28" t="str">
        <f>Intern_ekstern!D1</f>
        <v>Beløp ink.mva.</v>
      </c>
      <c r="D7" s="28" t="str">
        <f>Intern_ekstern!C1</f>
        <v>Beløp eks.mva.</v>
      </c>
      <c r="E7" s="28" t="str">
        <f>Intern_ekstern!E1</f>
        <v>Mva.beløp</v>
      </c>
    </row>
    <row r="8" spans="1:5" x14ac:dyDescent="0.25">
      <c r="A8" s="6" t="s">
        <v>111</v>
      </c>
      <c r="B8" s="6"/>
      <c r="C8" s="152"/>
      <c r="D8" s="152"/>
      <c r="E8" s="152"/>
    </row>
    <row r="9" spans="1:5" x14ac:dyDescent="0.25">
      <c r="A9" s="127" t="s">
        <v>251</v>
      </c>
      <c r="B9" s="118" t="str">
        <f>VLOOKUP(A9,Intern_ekstern!A:B,2,FALSE)</f>
        <v>16300-17289-2850-092122</v>
      </c>
      <c r="C9" s="147">
        <f>D9*1.25</f>
        <v>0</v>
      </c>
      <c r="D9" s="148"/>
      <c r="E9" s="149">
        <f>SUM($D$9*25/100)</f>
        <v>0</v>
      </c>
    </row>
    <row r="10" spans="1:5" x14ac:dyDescent="0.25">
      <c r="A10" s="127" t="s">
        <v>257</v>
      </c>
      <c r="B10" s="118" t="str">
        <f>Intern_ekstern!B4</f>
        <v>16504-17289-3200-072579</v>
      </c>
      <c r="C10" s="147">
        <f>VLOOKUP(A10,Intern_ekstern!A1:E11,4, FALSE)</f>
        <v>0</v>
      </c>
      <c r="D10" s="149">
        <f>Intern_ekstern!C4</f>
        <v>0</v>
      </c>
      <c r="E10" s="149">
        <f>SUM($C$10-$D$10)</f>
        <v>0</v>
      </c>
    </row>
    <row r="11" spans="1:5" x14ac:dyDescent="0.25">
      <c r="A11" s="28" t="str">
        <f>Intern_ekstern!A6</f>
        <v>Lunsjpakke spiseriet 25% mva.</v>
      </c>
      <c r="B11" s="118" t="str">
        <f>Intern_ekstern!B5</f>
        <v>16504-17289-3200-072579</v>
      </c>
      <c r="C11" s="147">
        <f>SUM(Bestillingsskjema!$F$7:$F$8)*1.25</f>
        <v>0</v>
      </c>
      <c r="D11" s="149">
        <f>SUM(Bestillingsskjema!$F$7:$F$8)</f>
        <v>0</v>
      </c>
      <c r="E11" s="149">
        <f>SUM($D$11*25/100)</f>
        <v>0</v>
      </c>
    </row>
    <row r="12" spans="1:5" x14ac:dyDescent="0.25">
      <c r="A12" s="28" t="str">
        <f>Intern_ekstern!A7</f>
        <v>Bemanning 25% mva.</v>
      </c>
      <c r="B12" s="118" t="str">
        <f>VLOOKUP(A12,Intern_ekstern!A:B,2,FALSE)</f>
        <v>16500-17289-2850-072703</v>
      </c>
      <c r="C12" s="147">
        <f>D12*1.25</f>
        <v>0</v>
      </c>
      <c r="D12" s="148"/>
      <c r="E12" s="149">
        <f>C12-D12</f>
        <v>0</v>
      </c>
    </row>
    <row r="13" spans="1:5" x14ac:dyDescent="0.25">
      <c r="A13" s="28" t="str">
        <f>Intern_ekstern!A8</f>
        <v>Rigging og bordoppsett 25% mva.</v>
      </c>
      <c r="B13" s="118" t="str">
        <f>VLOOKUP(A13,Intern_ekstern!A:B,2,FALSE)</f>
        <v>16500-17289-2850-072703</v>
      </c>
      <c r="C13" s="147">
        <f>Intern_ekstern!D8</f>
        <v>0</v>
      </c>
      <c r="D13" s="149">
        <f>Intern_ekstern!C8</f>
        <v>0</v>
      </c>
      <c r="E13" s="149">
        <f>Intern_ekstern!E8</f>
        <v>0</v>
      </c>
    </row>
    <row r="14" spans="1:5" x14ac:dyDescent="0.25">
      <c r="A14" s="28" t="str">
        <f>Intern_ekstern!A9</f>
        <v>Streaming 25% mva.</v>
      </c>
      <c r="B14" s="118" t="str">
        <f>VLOOKUP(A14,Intern_ekstern!A:B,2,FALSE)</f>
        <v>16500-17289-2850-072703</v>
      </c>
      <c r="C14" s="147">
        <f t="shared" ref="C14:C15" si="0">D14*1.25</f>
        <v>0</v>
      </c>
      <c r="D14" s="148"/>
      <c r="E14" s="149">
        <f t="shared" ref="E14:E15" si="1">C14-D14</f>
        <v>0</v>
      </c>
    </row>
    <row r="15" spans="1:5" x14ac:dyDescent="0.25">
      <c r="A15" s="28" t="str">
        <f>Intern_ekstern!A10</f>
        <v>Ekstra vask 25% mva.</v>
      </c>
      <c r="B15" s="118" t="str">
        <f>VLOOKUP(A15,Intern_ekstern!A:B,2,FALSE)</f>
        <v>16500-17289-2850-072703</v>
      </c>
      <c r="C15" s="147">
        <f t="shared" si="0"/>
        <v>0</v>
      </c>
      <c r="D15" s="148"/>
      <c r="E15" s="149">
        <f t="shared" si="1"/>
        <v>0</v>
      </c>
    </row>
    <row r="16" spans="1:5" x14ac:dyDescent="0.25">
      <c r="A16" s="28" t="str">
        <f>Intern_ekstern!A11</f>
        <v>Andre tjenester 25% mva.</v>
      </c>
      <c r="B16" s="118" t="str">
        <f>VLOOKUP(A16,Intern_ekstern!A:B,2,FALSE)</f>
        <v>16500-17289-2850-072703</v>
      </c>
      <c r="C16" s="147">
        <f>D16*1.25</f>
        <v>0</v>
      </c>
      <c r="D16" s="150"/>
      <c r="E16" s="149">
        <f>C16-D16</f>
        <v>0</v>
      </c>
    </row>
    <row r="17" spans="3:4" ht="14.45" x14ac:dyDescent="0.35">
      <c r="C17" s="11"/>
      <c r="D17" s="11"/>
    </row>
  </sheetData>
  <sheetProtection algorithmName="SHA-512" hashValue="QoopcoiOPIWQCYmBvOrl1Y2aRMIDDsBEWMlaMpEj4No9fJYSoJoTVc9VMOFAbhR8hRwsghsxTY/cf0bbU8D7Lw==" saltValue="K7EcCBBWuw7pfxyW4aG+4A==" spinCount="100000" sheet="1" objects="1" scenarios="1"/>
  <pageMargins left="0.7" right="0.7" top="0.75" bottom="0.75" header="0.3" footer="0.3"/>
  <pageSetup paperSize="9" scale="87" orientation="landscape" r:id="rId1"/>
  <ignoredErrors>
    <ignoredError sqref="B11 C13 E13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4907F6-F058-407A-8328-683140B42800}">
          <x14:formula1>
            <xm:f>Intern_ekstern!$A$2:$A$3</xm:f>
          </x14:formula1>
          <xm:sqref>A9</xm:sqref>
        </x14:dataValidation>
        <x14:dataValidation type="list" allowBlank="1" showInputMessage="1" showErrorMessage="1" xr:uid="{745C4810-9F69-44B5-AED3-3C957106834E}">
          <x14:formula1>
            <xm:f>Intern_ekstern!$A$4:$A$5</xm:f>
          </x14:formula1>
          <xm:sqref>A10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493DC-5EC9-4EAC-83CB-00D60F5CE172}">
  <dimension ref="A1:E19"/>
  <sheetViews>
    <sheetView zoomScale="140" zoomScaleNormal="140" workbookViewId="0">
      <selection activeCell="D13" sqref="D13"/>
    </sheetView>
  </sheetViews>
  <sheetFormatPr baseColWidth="10" defaultRowHeight="15" x14ac:dyDescent="0.25"/>
  <cols>
    <col min="1" max="1" width="30.42578125" bestFit="1" customWidth="1"/>
    <col min="2" max="2" width="27.5703125" customWidth="1"/>
    <col min="3" max="3" width="14.5703125" bestFit="1" customWidth="1"/>
    <col min="4" max="4" width="14.28515625" bestFit="1" customWidth="1"/>
  </cols>
  <sheetData>
    <row r="1" spans="1:5" x14ac:dyDescent="0.25">
      <c r="A1" s="116" t="s">
        <v>239</v>
      </c>
      <c r="B1" s="116" t="s">
        <v>123</v>
      </c>
      <c r="C1" s="116" t="s">
        <v>253</v>
      </c>
      <c r="D1" s="116" t="s">
        <v>252</v>
      </c>
      <c r="E1" s="116" t="s">
        <v>244</v>
      </c>
    </row>
    <row r="2" spans="1:5" x14ac:dyDescent="0.25">
      <c r="A2" s="118" t="s">
        <v>251</v>
      </c>
      <c r="B2" s="119" t="s">
        <v>240</v>
      </c>
      <c r="C2" s="153"/>
      <c r="D2" s="153"/>
      <c r="E2" s="153"/>
    </row>
    <row r="3" spans="1:5" x14ac:dyDescent="0.25">
      <c r="A3" s="118" t="s">
        <v>250</v>
      </c>
      <c r="B3" s="119" t="s">
        <v>241</v>
      </c>
      <c r="C3" s="153"/>
      <c r="D3" s="153"/>
      <c r="E3" s="153"/>
    </row>
    <row r="4" spans="1:5" x14ac:dyDescent="0.25">
      <c r="A4" s="118" t="s">
        <v>257</v>
      </c>
      <c r="B4" s="119" t="s">
        <v>242</v>
      </c>
      <c r="C4" s="153">
        <f>SUM(Bestillingsskjema!$F$12:$F$46) +SUM(Bestillingsskjema!$M$26:$M$46)</f>
        <v>0</v>
      </c>
      <c r="D4" s="153">
        <f>C4*1.15</f>
        <v>0</v>
      </c>
      <c r="E4" s="153">
        <f>D4-C4</f>
        <v>0</v>
      </c>
    </row>
    <row r="5" spans="1:5" x14ac:dyDescent="0.25">
      <c r="A5" s="118" t="s">
        <v>243</v>
      </c>
      <c r="B5" s="119" t="s">
        <v>242</v>
      </c>
      <c r="C5" s="153">
        <f>SUM(Bestillingsskjema!$F$12:$F$46) +SUM(Bestillingsskjema!$M$26:$M$46)</f>
        <v>0</v>
      </c>
      <c r="D5" s="153">
        <f>C5*1.25</f>
        <v>0</v>
      </c>
      <c r="E5" s="153">
        <f>D5-C5</f>
        <v>0</v>
      </c>
    </row>
    <row r="6" spans="1:5" x14ac:dyDescent="0.25">
      <c r="A6" s="118" t="s">
        <v>258</v>
      </c>
      <c r="B6" s="119" t="s">
        <v>242</v>
      </c>
      <c r="C6" s="153">
        <f>SUM(Bestillingsskjema!$F$7:$F$8)</f>
        <v>0</v>
      </c>
      <c r="D6" s="153">
        <f>C6*1.25</f>
        <v>0</v>
      </c>
      <c r="E6" s="153">
        <f>D6-C6</f>
        <v>0</v>
      </c>
    </row>
    <row r="7" spans="1:5" x14ac:dyDescent="0.25">
      <c r="A7" s="118" t="s">
        <v>249</v>
      </c>
      <c r="B7" s="119" t="s">
        <v>238</v>
      </c>
      <c r="C7" s="153"/>
      <c r="D7" s="153"/>
      <c r="E7" s="153"/>
    </row>
    <row r="8" spans="1:5" x14ac:dyDescent="0.25">
      <c r="A8" s="118" t="s">
        <v>245</v>
      </c>
      <c r="B8" s="119" t="s">
        <v>238</v>
      </c>
      <c r="C8" s="153">
        <f>Bestillingsskjema!$M$10</f>
        <v>0</v>
      </c>
      <c r="D8" s="153">
        <f>C8*1.25</f>
        <v>0</v>
      </c>
      <c r="E8" s="153">
        <f>D8-C8</f>
        <v>0</v>
      </c>
    </row>
    <row r="9" spans="1:5" x14ac:dyDescent="0.25">
      <c r="A9" s="118" t="s">
        <v>246</v>
      </c>
      <c r="B9" s="119" t="s">
        <v>238</v>
      </c>
      <c r="C9" s="154"/>
      <c r="D9" s="153"/>
      <c r="E9" s="153"/>
    </row>
    <row r="10" spans="1:5" x14ac:dyDescent="0.25">
      <c r="A10" s="118" t="s">
        <v>247</v>
      </c>
      <c r="B10" s="119" t="s">
        <v>238</v>
      </c>
      <c r="C10" s="153"/>
      <c r="D10" s="153"/>
      <c r="E10" s="153"/>
    </row>
    <row r="11" spans="1:5" x14ac:dyDescent="0.25">
      <c r="A11" s="118" t="s">
        <v>248</v>
      </c>
      <c r="B11" s="119" t="s">
        <v>238</v>
      </c>
      <c r="C11" s="153"/>
      <c r="D11" s="153"/>
      <c r="E11" s="153"/>
    </row>
    <row r="19" spans="3:3" x14ac:dyDescent="0.25">
      <c r="C19" s="15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Bestillingsskjema</vt:lpstr>
      <vt:lpstr>Allergener</vt:lpstr>
      <vt:lpstr>Til regnskap</vt:lpstr>
      <vt:lpstr>Intern_ekstern</vt:lpstr>
      <vt:lpstr>Påsmurt</vt:lpstr>
      <vt:lpstr>Bestillingsskjema!Utskriftsområde</vt:lpstr>
    </vt:vector>
  </TitlesOfParts>
  <Company>Bærum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Svein Arne Brekke</cp:lastModifiedBy>
  <cp:lastPrinted>2025-05-12T08:24:43Z</cp:lastPrinted>
  <dcterms:created xsi:type="dcterms:W3CDTF">2014-10-22T14:59:02Z</dcterms:created>
  <dcterms:modified xsi:type="dcterms:W3CDTF">2025-07-04T12:41:42Z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593ecc0f-ccb9-4361-8333-eab9c279fcaa_Enabled">
    <vt:lpwstr>true</vt:lpwstr>
  </property>
  <property fmtid="{D5CDD505-2E9C-101B-9397-08002B2CF9AE}" pid="4" name="MSIP_Label_593ecc0f-ccb9-4361-8333-eab9c279fcaa_SetDate">
    <vt:lpwstr>2021-06-25T11:04:20Z</vt:lpwstr>
  </property>
  <property fmtid="{D5CDD505-2E9C-101B-9397-08002B2CF9AE}" pid="5" name="MSIP_Label_593ecc0f-ccb9-4361-8333-eab9c279fcaa_Method">
    <vt:lpwstr>Standard</vt:lpwstr>
  </property>
  <property fmtid="{D5CDD505-2E9C-101B-9397-08002B2CF9AE}" pid="6" name="MSIP_Label_593ecc0f-ccb9-4361-8333-eab9c279fcaa_Name">
    <vt:lpwstr>Intern</vt:lpwstr>
  </property>
  <property fmtid="{D5CDD505-2E9C-101B-9397-08002B2CF9AE}" pid="7" name="MSIP_Label_593ecc0f-ccb9-4361-8333-eab9c279fcaa_SiteId">
    <vt:lpwstr>07ba06ff-14f4-464b-b7e8-bc3a7e21e203</vt:lpwstr>
  </property>
  <property fmtid="{D5CDD505-2E9C-101B-9397-08002B2CF9AE}" pid="8" name="MSIP_Label_593ecc0f-ccb9-4361-8333-eab9c279fcaa_ActionId">
    <vt:lpwstr>8523ac9a-c9bd-44a5-9d18-0000bd02c8df</vt:lpwstr>
  </property>
  <property fmtid="{D5CDD505-2E9C-101B-9397-08002B2CF9AE}" pid="9" name="MSIP_Label_593ecc0f-ccb9-4361-8333-eab9c279fcaa_ContentBits">
    <vt:lpwstr>0</vt:lpwstr>
  </property>
</Properties>
</file>